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5/Mayo/"/>
    </mc:Choice>
  </mc:AlternateContent>
  <xr:revisionPtr revIDLastSave="4" documentId="8_{A11533DB-9682-491E-9990-A3E1D99DD9F8}" xr6:coauthVersionLast="47" xr6:coauthVersionMax="47" xr10:uidLastSave="{8F1CDE4F-939D-49FA-A8E7-AAB9E49AF94C}"/>
  <bookViews>
    <workbookView xWindow="-28920" yWindow="105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P91" i="2"/>
  <c r="P88" i="2"/>
  <c r="P87" i="2"/>
  <c r="P84" i="2"/>
  <c r="P83" i="2"/>
  <c r="P79" i="2"/>
  <c r="P78" i="2"/>
  <c r="P77" i="2"/>
  <c r="P74" i="2"/>
  <c r="P73" i="2"/>
  <c r="P70" i="2"/>
  <c r="P69" i="2"/>
  <c r="P68" i="2"/>
  <c r="P67" i="2"/>
  <c r="P64" i="2"/>
  <c r="P63" i="2"/>
  <c r="P62" i="2"/>
  <c r="P61" i="2"/>
  <c r="P60" i="2"/>
  <c r="P59" i="2"/>
  <c r="P58" i="2"/>
  <c r="P57" i="2"/>
  <c r="P56" i="2"/>
  <c r="P53" i="2"/>
  <c r="P52" i="2"/>
  <c r="P51" i="2"/>
  <c r="P50" i="2"/>
  <c r="P49" i="2"/>
  <c r="P48" i="2"/>
  <c r="P45" i="2"/>
  <c r="P44" i="2"/>
  <c r="P43" i="2"/>
  <c r="P42" i="2"/>
  <c r="P41" i="2"/>
  <c r="P40" i="2"/>
  <c r="P39" i="2"/>
  <c r="P36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P14" i="2"/>
  <c r="P13" i="2"/>
  <c r="P12" i="2"/>
  <c r="P11" i="2"/>
  <c r="P10" i="2"/>
  <c r="B26" i="2"/>
  <c r="D65" i="2" l="1"/>
  <c r="P75" i="2"/>
  <c r="O71" i="2"/>
  <c r="N71" i="2"/>
  <c r="M71" i="2"/>
  <c r="L71" i="2"/>
  <c r="K71" i="2"/>
  <c r="J71" i="2"/>
  <c r="I71" i="2"/>
  <c r="H71" i="2"/>
  <c r="G71" i="2"/>
  <c r="E71" i="2"/>
  <c r="D71" i="2"/>
  <c r="B71" i="2"/>
  <c r="O65" i="2"/>
  <c r="N65" i="2"/>
  <c r="P71" i="2" l="1"/>
  <c r="C71" i="2"/>
  <c r="H26" i="2"/>
  <c r="H37" i="2"/>
  <c r="H46" i="2"/>
  <c r="E65" i="2"/>
  <c r="M26" i="2" l="1"/>
  <c r="M65" i="2"/>
  <c r="D54" i="2"/>
  <c r="E54" i="2"/>
  <c r="F54" i="2"/>
  <c r="G54" i="2"/>
  <c r="H54" i="2"/>
  <c r="I54" i="2"/>
  <c r="J54" i="2"/>
  <c r="K54" i="2"/>
  <c r="L54" i="2"/>
  <c r="M54" i="2"/>
  <c r="L26" i="2"/>
  <c r="L15" i="2"/>
  <c r="H65" i="2"/>
  <c r="L65" i="2"/>
  <c r="L37" i="2"/>
  <c r="K65" i="2"/>
  <c r="J65" i="2"/>
  <c r="I65" i="2"/>
  <c r="I15" i="2"/>
  <c r="G65" i="2"/>
  <c r="F37" i="2"/>
  <c r="B65" i="2"/>
  <c r="G9" i="3"/>
  <c r="G10" i="3"/>
  <c r="G11" i="3"/>
  <c r="G12" i="3"/>
  <c r="G8" i="3"/>
  <c r="D13" i="3"/>
  <c r="E13" i="3"/>
  <c r="F9" i="3"/>
  <c r="F10" i="3"/>
  <c r="F11" i="3"/>
  <c r="F12" i="3"/>
  <c r="F8" i="3"/>
  <c r="F13" i="3"/>
  <c r="D15" i="2"/>
  <c r="L46" i="2"/>
  <c r="C46" i="2"/>
  <c r="D46" i="2"/>
  <c r="E46" i="2"/>
  <c r="F46" i="2"/>
  <c r="G46" i="2"/>
  <c r="I46" i="2"/>
  <c r="J46" i="2"/>
  <c r="K46" i="2"/>
  <c r="M46" i="2"/>
  <c r="N46" i="2"/>
  <c r="O46" i="2"/>
  <c r="B46" i="2"/>
  <c r="H15" i="2"/>
  <c r="I37" i="2"/>
  <c r="J37" i="2"/>
  <c r="K37" i="2"/>
  <c r="M37" i="2"/>
  <c r="N37" i="2"/>
  <c r="O37" i="2"/>
  <c r="I26" i="2"/>
  <c r="J26" i="2"/>
  <c r="N26" i="2"/>
  <c r="O26" i="2"/>
  <c r="J15" i="2"/>
  <c r="K15" i="2"/>
  <c r="M15" i="2"/>
  <c r="N15" i="2"/>
  <c r="O15" i="2"/>
  <c r="G15" i="2"/>
  <c r="B15" i="2"/>
  <c r="G26" i="2"/>
  <c r="D37" i="2"/>
  <c r="B37" i="2"/>
  <c r="G37" i="2"/>
  <c r="F26" i="2"/>
  <c r="F15" i="2"/>
  <c r="E15" i="2"/>
  <c r="E37" i="2"/>
  <c r="E26" i="2"/>
  <c r="D26" i="2"/>
  <c r="C15" i="2"/>
  <c r="P80" i="2"/>
  <c r="P85" i="2"/>
  <c r="P89" i="2"/>
  <c r="C65" i="2"/>
  <c r="C37" i="2"/>
  <c r="C26" i="2"/>
  <c r="K26" i="2"/>
  <c r="H92" i="2" l="1"/>
  <c r="G92" i="2"/>
  <c r="C92" i="2"/>
  <c r="D92" i="2"/>
  <c r="J92" i="2"/>
  <c r="P65" i="2"/>
  <c r="P54" i="2"/>
  <c r="P46" i="2"/>
  <c r="E92" i="2"/>
  <c r="K92" i="2"/>
  <c r="I92" i="2"/>
  <c r="F92" i="2"/>
  <c r="P37" i="2"/>
  <c r="O92" i="2"/>
  <c r="P26" i="2"/>
  <c r="P15" i="2"/>
  <c r="N92" i="2"/>
  <c r="B92" i="2"/>
  <c r="M92" i="2"/>
  <c r="L92" i="2"/>
  <c r="P92" i="2" l="1"/>
</calcChain>
</file>

<file path=xl/sharedStrings.xml><?xml version="1.0" encoding="utf-8"?>
<sst xmlns="http://schemas.openxmlformats.org/spreadsheetml/2006/main" count="128" uniqueCount="118">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</sst>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8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0" fillId="4" borderId="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1" fillId="0" borderId="9" xfId="0" applyNumberFormat="1" applyFont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0" borderId="0" xfId="2" applyAlignment="1">
      <alignment horizontal="justify" vertical="center"/>
    </xf>
    <xf numFmtId="43" fontId="7" fillId="0" borderId="0" xfId="1" applyFont="1" applyFill="1"/>
    <xf numFmtId="4" fontId="7" fillId="0" borderId="0" xfId="0" applyNumberFormat="1" applyFont="1"/>
    <xf numFmtId="43" fontId="6" fillId="0" borderId="0" xfId="1" applyFont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4" borderId="14" xfId="2" applyFill="1" applyBorder="1" applyAlignment="1">
      <alignment horizontal="center" vertical="center" wrapText="1"/>
    </xf>
    <xf numFmtId="0" fontId="9" fillId="4" borderId="15" xfId="2" applyFill="1" applyBorder="1" applyAlignment="1">
      <alignment horizontal="center" vertical="center" wrapText="1"/>
    </xf>
    <xf numFmtId="0" fontId="9" fillId="4" borderId="16" xfId="2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4" fontId="10" fillId="4" borderId="14" xfId="0" applyNumberFormat="1" applyFont="1" applyFill="1" applyBorder="1" applyAlignment="1">
      <alignment horizontal="center" vertical="center" wrapText="1"/>
    </xf>
    <xf numFmtId="4" fontId="10" fillId="4" borderId="15" xfId="0" applyNumberFormat="1" applyFont="1" applyFill="1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zoomScale="80" zoomScaleNormal="80" zoomScaleSheetLayoutView="100" workbookViewId="0">
      <selection sqref="A1:P1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19.42578125" customWidth="1"/>
    <col min="4" max="4" width="17.28515625" bestFit="1" customWidth="1"/>
    <col min="5" max="5" width="17.85546875" bestFit="1" customWidth="1"/>
    <col min="6" max="6" width="17.42578125" customWidth="1"/>
    <col min="7" max="8" width="17.85546875" style="43" bestFit="1" customWidth="1"/>
    <col min="9" max="15" width="17" bestFit="1" customWidth="1"/>
    <col min="16" max="16" width="18.42578125" bestFit="1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6"/>
      <c r="H8" s="36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7"/>
      <c r="H9" s="37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324170400</v>
      </c>
      <c r="C10" s="10">
        <v>324170400</v>
      </c>
      <c r="D10" s="12">
        <v>25122160.460000001</v>
      </c>
      <c r="E10" s="12">
        <v>23375467.960000001</v>
      </c>
      <c r="F10" s="10">
        <v>23740254.510000002</v>
      </c>
      <c r="G10" s="38">
        <v>24232217.129999999</v>
      </c>
      <c r="H10" s="39">
        <v>24121268.489999998</v>
      </c>
      <c r="I10" s="10"/>
      <c r="J10" s="10"/>
      <c r="K10" s="10"/>
      <c r="L10" s="55"/>
      <c r="M10" s="10"/>
      <c r="N10" s="10"/>
      <c r="O10" s="10"/>
      <c r="P10" s="10">
        <f>SUM(D10:O10)</f>
        <v>120591368.55</v>
      </c>
    </row>
    <row r="11" spans="1:17" x14ac:dyDescent="0.25">
      <c r="A11" s="9" t="s">
        <v>3</v>
      </c>
      <c r="B11" s="10">
        <v>47694000</v>
      </c>
      <c r="C11" s="10">
        <v>47694000</v>
      </c>
      <c r="D11" s="12">
        <v>5162429.45</v>
      </c>
      <c r="E11" s="12">
        <v>3922220.6</v>
      </c>
      <c r="F11" s="10">
        <v>4301811.01</v>
      </c>
      <c r="G11" s="39">
        <v>4033392.96</v>
      </c>
      <c r="H11" s="39">
        <v>3655176.57</v>
      </c>
      <c r="I11" s="10"/>
      <c r="J11" s="10"/>
      <c r="K11" s="10"/>
      <c r="L11" s="10"/>
      <c r="M11" s="10"/>
      <c r="N11" s="10"/>
      <c r="O11" s="10"/>
      <c r="P11" s="10">
        <f t="shared" ref="P11:P14" si="0">SUM(D11:O11)</f>
        <v>21075030.59</v>
      </c>
    </row>
    <row r="12" spans="1:17" x14ac:dyDescent="0.25">
      <c r="A12" s="9" t="s">
        <v>4</v>
      </c>
      <c r="B12" s="10">
        <v>2220000</v>
      </c>
      <c r="C12" s="10">
        <v>2220000</v>
      </c>
      <c r="D12" s="12">
        <v>72000</v>
      </c>
      <c r="E12" s="12">
        <v>134343.28</v>
      </c>
      <c r="F12" s="10">
        <v>265960</v>
      </c>
      <c r="G12" s="39">
        <v>49395.15</v>
      </c>
      <c r="H12" s="39">
        <v>93000</v>
      </c>
      <c r="I12" s="10"/>
      <c r="J12" s="10"/>
      <c r="K12" s="10"/>
      <c r="L12" s="10"/>
      <c r="M12" s="10"/>
      <c r="N12" s="10"/>
      <c r="O12" s="10"/>
      <c r="P12" s="10">
        <f t="shared" si="0"/>
        <v>614698.43000000005</v>
      </c>
      <c r="Q12" s="1"/>
    </row>
    <row r="13" spans="1:17" x14ac:dyDescent="0.25">
      <c r="A13" s="9" t="s">
        <v>5</v>
      </c>
      <c r="B13" s="10">
        <v>137328000</v>
      </c>
      <c r="C13" s="10">
        <v>137328000</v>
      </c>
      <c r="D13" s="12">
        <v>9149048.7599999998</v>
      </c>
      <c r="E13" s="12">
        <v>32031297.09</v>
      </c>
      <c r="F13" s="10">
        <v>9216137.5800000001</v>
      </c>
      <c r="G13" s="39">
        <v>9315123.9800000004</v>
      </c>
      <c r="H13" s="39">
        <v>9238751.4399999995</v>
      </c>
      <c r="I13" s="10"/>
      <c r="J13" s="10"/>
      <c r="K13" s="10"/>
      <c r="L13" s="10"/>
      <c r="M13" s="10"/>
      <c r="N13" s="10"/>
      <c r="O13" s="10"/>
      <c r="P13" s="10">
        <f t="shared" si="0"/>
        <v>68950358.849999994</v>
      </c>
    </row>
    <row r="14" spans="1:17" x14ac:dyDescent="0.25">
      <c r="A14" s="9" t="s">
        <v>6</v>
      </c>
      <c r="B14" s="10">
        <v>37959000</v>
      </c>
      <c r="C14" s="10">
        <v>37959000</v>
      </c>
      <c r="D14" s="12">
        <v>2721380.1399999997</v>
      </c>
      <c r="E14" s="12">
        <v>2744656.45</v>
      </c>
      <c r="F14" s="10">
        <v>2746712.44</v>
      </c>
      <c r="G14" s="39">
        <v>2836268.7</v>
      </c>
      <c r="H14" s="39">
        <v>2804153.87</v>
      </c>
      <c r="I14" s="10"/>
      <c r="J14" s="10"/>
      <c r="K14" s="10"/>
      <c r="L14" s="10"/>
      <c r="M14" s="10"/>
      <c r="N14" s="10"/>
      <c r="O14" s="10"/>
      <c r="P14" s="10">
        <f t="shared" si="0"/>
        <v>13853171.600000001</v>
      </c>
    </row>
    <row r="15" spans="1:17" x14ac:dyDescent="0.25">
      <c r="A15" s="13" t="s">
        <v>100</v>
      </c>
      <c r="B15" s="14">
        <f>+SUM(B10:B14)</f>
        <v>549371400</v>
      </c>
      <c r="C15" s="14">
        <f>+SUM(C10:C14)</f>
        <v>549371400</v>
      </c>
      <c r="D15" s="14">
        <f t="shared" ref="D15:I15" si="1">SUM(D10:D14)</f>
        <v>42227018.810000002</v>
      </c>
      <c r="E15" s="14">
        <f t="shared" si="1"/>
        <v>62207985.38000001</v>
      </c>
      <c r="F15" s="14">
        <f t="shared" si="1"/>
        <v>40270875.539999999</v>
      </c>
      <c r="G15" s="40">
        <f t="shared" si="1"/>
        <v>40466397.920000002</v>
      </c>
      <c r="H15" s="40">
        <f t="shared" si="1"/>
        <v>39912350.369999997</v>
      </c>
      <c r="I15" s="14">
        <f t="shared" si="1"/>
        <v>0</v>
      </c>
      <c r="J15" s="14">
        <f t="shared" ref="J15:O15" si="2">SUM(J10:J14)</f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>+SUM(D15:O15)</f>
        <v>225084628.02000004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1"/>
      <c r="H16" s="41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9570000</v>
      </c>
      <c r="C17" s="10">
        <v>9570000</v>
      </c>
      <c r="D17" s="12">
        <v>639276.79999999993</v>
      </c>
      <c r="E17" s="12">
        <v>663624.52</v>
      </c>
      <c r="F17" s="10">
        <v>684646.13</v>
      </c>
      <c r="G17" s="39">
        <v>760700.91</v>
      </c>
      <c r="H17" s="39">
        <v>1077371.01</v>
      </c>
      <c r="I17" s="10"/>
      <c r="J17" s="10"/>
      <c r="K17" s="10"/>
      <c r="L17" s="55"/>
      <c r="M17" s="10"/>
      <c r="N17" s="10"/>
      <c r="O17" s="10"/>
      <c r="P17" s="10">
        <f t="shared" ref="P17:P25" si="3">SUM(D17:O17)</f>
        <v>3825619.37</v>
      </c>
    </row>
    <row r="18" spans="1:16" x14ac:dyDescent="0.25">
      <c r="A18" s="9" t="s">
        <v>9</v>
      </c>
      <c r="B18" s="10">
        <v>16200000</v>
      </c>
      <c r="C18" s="10">
        <v>16200000</v>
      </c>
      <c r="D18" s="12">
        <v>167209.4</v>
      </c>
      <c r="E18" s="12">
        <v>1083060</v>
      </c>
      <c r="F18" s="10">
        <v>567817.34</v>
      </c>
      <c r="G18" s="39">
        <v>455543.62</v>
      </c>
      <c r="H18" s="39">
        <v>481537.1</v>
      </c>
      <c r="I18" s="10"/>
      <c r="J18" s="10"/>
      <c r="K18" s="10"/>
      <c r="L18" s="10"/>
      <c r="M18" s="10"/>
      <c r="N18" s="10"/>
      <c r="O18" s="10"/>
      <c r="P18" s="10">
        <f t="shared" si="3"/>
        <v>2755167.46</v>
      </c>
    </row>
    <row r="19" spans="1:16" x14ac:dyDescent="0.25">
      <c r="A19" s="9" t="s">
        <v>10</v>
      </c>
      <c r="B19" s="10">
        <v>2820000</v>
      </c>
      <c r="C19" s="10">
        <v>2820000</v>
      </c>
      <c r="D19" s="12">
        <v>0</v>
      </c>
      <c r="E19" s="12">
        <v>208982.5</v>
      </c>
      <c r="F19" s="10">
        <v>329543.2</v>
      </c>
      <c r="G19" s="39">
        <v>13000</v>
      </c>
      <c r="H19" s="39">
        <v>3000</v>
      </c>
      <c r="I19" s="10"/>
      <c r="J19" s="10"/>
      <c r="K19" s="10"/>
      <c r="L19" s="10"/>
      <c r="M19" s="10"/>
      <c r="N19" s="10"/>
      <c r="O19" s="10"/>
      <c r="P19" s="10">
        <f t="shared" si="3"/>
        <v>554525.69999999995</v>
      </c>
    </row>
    <row r="20" spans="1:16" x14ac:dyDescent="0.25">
      <c r="A20" s="9" t="s">
        <v>11</v>
      </c>
      <c r="B20" s="10">
        <v>1404000</v>
      </c>
      <c r="C20" s="10">
        <v>1404000</v>
      </c>
      <c r="D20" s="12">
        <v>52000</v>
      </c>
      <c r="E20" s="12">
        <v>162789.69</v>
      </c>
      <c r="F20" s="10">
        <v>2000</v>
      </c>
      <c r="G20" s="39">
        <v>113988.1</v>
      </c>
      <c r="H20" s="39">
        <v>0</v>
      </c>
      <c r="I20" s="10"/>
      <c r="J20" s="10"/>
      <c r="K20" s="10"/>
      <c r="L20" s="10"/>
      <c r="M20" s="10"/>
      <c r="N20" s="10"/>
      <c r="O20" s="10"/>
      <c r="P20" s="10">
        <f t="shared" si="3"/>
        <v>330777.79000000004</v>
      </c>
    </row>
    <row r="21" spans="1:16" x14ac:dyDescent="0.25">
      <c r="A21" s="9" t="s">
        <v>12</v>
      </c>
      <c r="B21" s="10">
        <v>14508000</v>
      </c>
      <c r="C21" s="10">
        <v>15210400</v>
      </c>
      <c r="D21" s="12">
        <v>724506.78</v>
      </c>
      <c r="E21" s="12">
        <v>1765104.05</v>
      </c>
      <c r="F21" s="10">
        <v>901142.16</v>
      </c>
      <c r="G21" s="39">
        <v>1135987.98</v>
      </c>
      <c r="H21" s="39">
        <v>3819360.64</v>
      </c>
      <c r="I21" s="10"/>
      <c r="J21" s="10"/>
      <c r="K21" s="10"/>
      <c r="L21" s="10"/>
      <c r="M21" s="10"/>
      <c r="N21" s="10"/>
      <c r="O21" s="10"/>
      <c r="P21" s="10">
        <f t="shared" si="3"/>
        <v>8346101.6100000013</v>
      </c>
    </row>
    <row r="22" spans="1:16" x14ac:dyDescent="0.25">
      <c r="A22" s="9" t="s">
        <v>13</v>
      </c>
      <c r="B22" s="10">
        <v>13200000</v>
      </c>
      <c r="C22" s="10">
        <v>13200000</v>
      </c>
      <c r="D22" s="12">
        <v>1174125.4500000002</v>
      </c>
      <c r="E22" s="12">
        <v>1200112.8500000001</v>
      </c>
      <c r="F22" s="10">
        <v>1244038.6399999999</v>
      </c>
      <c r="G22" s="39">
        <v>1221893.72</v>
      </c>
      <c r="H22" s="39">
        <v>1523460.71</v>
      </c>
      <c r="I22" s="10"/>
      <c r="J22" s="10"/>
      <c r="K22" s="10"/>
      <c r="L22" s="10"/>
      <c r="M22" s="10"/>
      <c r="N22" s="10"/>
      <c r="O22" s="10"/>
      <c r="P22" s="10">
        <f t="shared" si="3"/>
        <v>6363631.3700000001</v>
      </c>
    </row>
    <row r="23" spans="1:16" ht="24.75" x14ac:dyDescent="0.25">
      <c r="A23" s="16" t="s">
        <v>14</v>
      </c>
      <c r="B23" s="10">
        <v>3384000</v>
      </c>
      <c r="C23" s="10">
        <v>3384000</v>
      </c>
      <c r="D23" s="12">
        <v>21004</v>
      </c>
      <c r="E23" s="12">
        <v>307031.21000000002</v>
      </c>
      <c r="F23" s="10">
        <v>116916.05</v>
      </c>
      <c r="G23" s="39">
        <v>35577</v>
      </c>
      <c r="H23" s="39">
        <v>14160</v>
      </c>
      <c r="I23" s="10"/>
      <c r="J23" s="10"/>
      <c r="K23" s="10"/>
      <c r="L23" s="10"/>
      <c r="M23" s="10"/>
      <c r="N23" s="10"/>
      <c r="O23" s="10"/>
      <c r="P23" s="10">
        <f t="shared" si="3"/>
        <v>494688.26</v>
      </c>
    </row>
    <row r="24" spans="1:16" x14ac:dyDescent="0.25">
      <c r="A24" s="9" t="s">
        <v>15</v>
      </c>
      <c r="B24" s="10">
        <v>59188200</v>
      </c>
      <c r="C24" s="10">
        <v>85748200</v>
      </c>
      <c r="D24" s="12">
        <v>3291579.1100000003</v>
      </c>
      <c r="E24" s="12">
        <v>4131827.89</v>
      </c>
      <c r="F24" s="10">
        <v>4356215.97</v>
      </c>
      <c r="G24" s="39">
        <v>3348576.65</v>
      </c>
      <c r="H24" s="39">
        <v>2760466.71</v>
      </c>
      <c r="I24" s="10"/>
      <c r="J24" s="10"/>
      <c r="K24" s="10"/>
      <c r="L24" s="55"/>
      <c r="M24" s="10"/>
      <c r="N24" s="10"/>
      <c r="O24" s="10"/>
      <c r="P24" s="10">
        <f t="shared" si="3"/>
        <v>17888666.329999998</v>
      </c>
    </row>
    <row r="25" spans="1:16" x14ac:dyDescent="0.25">
      <c r="A25" s="9" t="s">
        <v>16</v>
      </c>
      <c r="B25" s="10">
        <v>2700000</v>
      </c>
      <c r="C25" s="10">
        <v>2700000</v>
      </c>
      <c r="D25" s="12">
        <v>750000</v>
      </c>
      <c r="E25" s="12">
        <v>456617</v>
      </c>
      <c r="F25" s="10">
        <v>0</v>
      </c>
      <c r="G25" s="39">
        <v>0</v>
      </c>
      <c r="H25" s="39">
        <v>0</v>
      </c>
      <c r="I25" s="10"/>
      <c r="J25" s="10"/>
      <c r="K25" s="10"/>
      <c r="L25" s="10"/>
      <c r="M25" s="10"/>
      <c r="N25" s="10"/>
      <c r="O25" s="10"/>
      <c r="P25" s="10">
        <f t="shared" si="3"/>
        <v>1206617</v>
      </c>
    </row>
    <row r="26" spans="1:16" x14ac:dyDescent="0.25">
      <c r="A26" s="13" t="s">
        <v>100</v>
      </c>
      <c r="B26" s="14">
        <f>+SUM(B17:B25)</f>
        <v>122974200</v>
      </c>
      <c r="C26" s="14">
        <f>+SUM(C17:C25)</f>
        <v>150236600</v>
      </c>
      <c r="D26" s="14">
        <f>SUM(D17:D25)</f>
        <v>6819701.540000001</v>
      </c>
      <c r="E26" s="14">
        <f>SUM(E17:E25)</f>
        <v>9979149.709999999</v>
      </c>
      <c r="F26" s="14">
        <f>SUM(F17:F25)</f>
        <v>8202319.4899999993</v>
      </c>
      <c r="G26" s="40">
        <f>SUM(G17:G25)</f>
        <v>7085267.9800000004</v>
      </c>
      <c r="H26" s="40">
        <f>SUM(H17:H25)</f>
        <v>9679356.1699999999</v>
      </c>
      <c r="I26" s="14">
        <f t="shared" ref="I26:O26" si="4">SUM(I17:I25)</f>
        <v>0</v>
      </c>
      <c r="J26" s="14">
        <f t="shared" si="4"/>
        <v>0</v>
      </c>
      <c r="K26" s="14">
        <f t="shared" si="4"/>
        <v>0</v>
      </c>
      <c r="L26" s="14">
        <f>SUM(L17:L25)</f>
        <v>0</v>
      </c>
      <c r="M26" s="14">
        <f t="shared" si="4"/>
        <v>0</v>
      </c>
      <c r="N26" s="14">
        <f t="shared" si="4"/>
        <v>0</v>
      </c>
      <c r="O26" s="14">
        <f t="shared" si="4"/>
        <v>0</v>
      </c>
      <c r="P26" s="14">
        <f>+SUM(D26:O26)</f>
        <v>41765794.890000001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1"/>
      <c r="H27" s="41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1200000</v>
      </c>
      <c r="C28" s="10">
        <v>1200000</v>
      </c>
      <c r="D28" s="12">
        <v>154370.6</v>
      </c>
      <c r="E28" s="54">
        <v>85953</v>
      </c>
      <c r="F28" s="10">
        <v>81432.7</v>
      </c>
      <c r="G28" s="39">
        <v>44405.599999999999</v>
      </c>
      <c r="H28" s="39">
        <v>877242</v>
      </c>
      <c r="I28" s="10"/>
      <c r="J28" s="10"/>
      <c r="K28" s="10"/>
      <c r="L28" s="10"/>
      <c r="M28" s="10"/>
      <c r="N28" s="10"/>
      <c r="O28" s="10"/>
      <c r="P28" s="10">
        <f t="shared" ref="P28:P36" si="5">SUM(D28:O28)</f>
        <v>1243403.8999999999</v>
      </c>
    </row>
    <row r="29" spans="1:16" x14ac:dyDescent="0.25">
      <c r="A29" s="9" t="s">
        <v>19</v>
      </c>
      <c r="B29" s="10">
        <v>240000</v>
      </c>
      <c r="C29" s="10">
        <v>240000</v>
      </c>
      <c r="D29" s="12">
        <v>1943.08</v>
      </c>
      <c r="E29" s="54">
        <v>690.3</v>
      </c>
      <c r="F29" s="10">
        <v>25633.56</v>
      </c>
      <c r="G29" s="39">
        <v>78879.12</v>
      </c>
      <c r="H29" s="39">
        <v>2139.92</v>
      </c>
      <c r="I29" s="10"/>
      <c r="J29" s="10"/>
      <c r="K29" s="10"/>
      <c r="L29" s="10"/>
      <c r="M29" s="10"/>
      <c r="N29" s="10"/>
      <c r="O29" s="10"/>
      <c r="P29" s="10">
        <f t="shared" si="5"/>
        <v>109285.98</v>
      </c>
    </row>
    <row r="30" spans="1:16" x14ac:dyDescent="0.25">
      <c r="A30" s="9" t="s">
        <v>20</v>
      </c>
      <c r="B30" s="10">
        <v>1944000</v>
      </c>
      <c r="C30" s="10">
        <v>1944000</v>
      </c>
      <c r="D30" s="12">
        <v>91168.390000000014</v>
      </c>
      <c r="E30" s="54">
        <v>73064.52</v>
      </c>
      <c r="F30" s="10">
        <v>296718.34999999998</v>
      </c>
      <c r="G30" s="39">
        <v>112775.03999999999</v>
      </c>
      <c r="H30" s="39">
        <v>163159.97</v>
      </c>
      <c r="I30" s="10"/>
      <c r="J30" s="10"/>
      <c r="K30" s="10"/>
      <c r="L30" s="10"/>
      <c r="M30" s="10"/>
      <c r="N30" s="10"/>
      <c r="O30" s="10"/>
      <c r="P30" s="10">
        <f t="shared" si="5"/>
        <v>736886.27</v>
      </c>
    </row>
    <row r="31" spans="1:16" x14ac:dyDescent="0.25">
      <c r="A31" s="9" t="s">
        <v>21</v>
      </c>
      <c r="B31" s="10">
        <v>30000</v>
      </c>
      <c r="C31" s="10">
        <v>30000</v>
      </c>
      <c r="D31" s="12">
        <v>1530.87</v>
      </c>
      <c r="E31" s="54">
        <v>1031.73</v>
      </c>
      <c r="F31" s="10">
        <v>1031.73</v>
      </c>
      <c r="G31" s="39">
        <v>3058.49</v>
      </c>
      <c r="H31" s="39">
        <v>9966.3799999999992</v>
      </c>
      <c r="I31" s="10"/>
      <c r="J31" s="10"/>
      <c r="K31" s="10"/>
      <c r="L31" s="10"/>
      <c r="M31" s="10"/>
      <c r="N31" s="10"/>
      <c r="O31" s="10"/>
      <c r="P31" s="10">
        <f t="shared" si="5"/>
        <v>16619.199999999997</v>
      </c>
    </row>
    <row r="32" spans="1:16" x14ac:dyDescent="0.25">
      <c r="A32" s="9" t="s">
        <v>22</v>
      </c>
      <c r="B32" s="10">
        <v>24000</v>
      </c>
      <c r="C32" s="10">
        <v>24000</v>
      </c>
      <c r="D32" s="12">
        <v>2261.56</v>
      </c>
      <c r="E32" s="54">
        <v>4615</v>
      </c>
      <c r="F32" s="10">
        <v>7057</v>
      </c>
      <c r="G32" s="39">
        <v>3199.12</v>
      </c>
      <c r="H32" s="39">
        <v>4343.12</v>
      </c>
      <c r="I32" s="10"/>
      <c r="J32" s="10"/>
      <c r="K32" s="10"/>
      <c r="L32" s="10"/>
      <c r="M32" s="10"/>
      <c r="N32" s="10"/>
      <c r="O32" s="10"/>
      <c r="P32" s="10">
        <f t="shared" si="5"/>
        <v>21475.8</v>
      </c>
    </row>
    <row r="33" spans="1:16" x14ac:dyDescent="0.25">
      <c r="A33" s="9" t="s">
        <v>23</v>
      </c>
      <c r="B33" s="10">
        <v>44400</v>
      </c>
      <c r="C33" s="10">
        <v>44400</v>
      </c>
      <c r="D33" s="12">
        <v>40</v>
      </c>
      <c r="E33" s="12">
        <v>3280</v>
      </c>
      <c r="F33" s="10">
        <v>1933</v>
      </c>
      <c r="G33" s="39">
        <v>0</v>
      </c>
      <c r="H33" s="39">
        <v>0</v>
      </c>
      <c r="I33" s="10"/>
      <c r="J33" s="10"/>
      <c r="K33" s="10"/>
      <c r="L33" s="10"/>
      <c r="M33" s="10"/>
      <c r="N33" s="10"/>
      <c r="O33" s="10"/>
      <c r="P33" s="10">
        <f t="shared" si="5"/>
        <v>5253</v>
      </c>
    </row>
    <row r="34" spans="1:16" x14ac:dyDescent="0.25">
      <c r="A34" s="9" t="s">
        <v>24</v>
      </c>
      <c r="B34" s="10">
        <v>7512000</v>
      </c>
      <c r="C34" s="10">
        <f>7512000+1000000</f>
        <v>8512000</v>
      </c>
      <c r="D34" s="12">
        <v>893382.8</v>
      </c>
      <c r="E34" s="12">
        <v>701778</v>
      </c>
      <c r="F34" s="10">
        <v>530960</v>
      </c>
      <c r="G34" s="39">
        <v>778313.8</v>
      </c>
      <c r="H34" s="39">
        <v>529830</v>
      </c>
      <c r="I34" s="10"/>
      <c r="J34" s="10"/>
      <c r="K34" s="10"/>
      <c r="L34" s="10"/>
      <c r="M34" s="10"/>
      <c r="N34" s="10"/>
      <c r="O34" s="10"/>
      <c r="P34" s="10">
        <f t="shared" si="5"/>
        <v>3434264.5999999996</v>
      </c>
    </row>
    <row r="35" spans="1:16" ht="12" customHeight="1" x14ac:dyDescent="0.25">
      <c r="A35" s="9" t="s">
        <v>25</v>
      </c>
      <c r="B35" s="10">
        <v>0</v>
      </c>
      <c r="C35" s="10">
        <v>0</v>
      </c>
      <c r="D35" s="12">
        <v>0</v>
      </c>
      <c r="E35" s="12">
        <v>0</v>
      </c>
      <c r="F35" s="10">
        <v>0</v>
      </c>
      <c r="G35" s="39">
        <v>0</v>
      </c>
      <c r="H35" s="39">
        <v>0</v>
      </c>
      <c r="I35" s="10"/>
      <c r="J35" s="10"/>
      <c r="K35" s="10"/>
      <c r="L35" s="10"/>
      <c r="M35" s="10"/>
      <c r="N35" s="10"/>
      <c r="O35" s="10"/>
      <c r="P35" s="10">
        <f t="shared" si="5"/>
        <v>0</v>
      </c>
    </row>
    <row r="36" spans="1:16" x14ac:dyDescent="0.25">
      <c r="A36" s="9" t="s">
        <v>26</v>
      </c>
      <c r="B36" s="10">
        <v>2112000</v>
      </c>
      <c r="C36" s="10">
        <v>2112000</v>
      </c>
      <c r="D36" s="12">
        <v>42831.49</v>
      </c>
      <c r="E36" s="12">
        <v>305087.90000000002</v>
      </c>
      <c r="F36" s="10">
        <v>285201.90999999997</v>
      </c>
      <c r="G36" s="39">
        <v>264794.69</v>
      </c>
      <c r="H36" s="39">
        <v>232382.84</v>
      </c>
      <c r="I36" s="10"/>
      <c r="J36" s="10"/>
      <c r="K36" s="10"/>
      <c r="L36" s="10"/>
      <c r="M36" s="10"/>
      <c r="N36" s="10"/>
      <c r="O36" s="10"/>
      <c r="P36" s="10">
        <f t="shared" si="5"/>
        <v>1130298.83</v>
      </c>
    </row>
    <row r="37" spans="1:16" x14ac:dyDescent="0.25">
      <c r="A37" s="13" t="s">
        <v>100</v>
      </c>
      <c r="B37" s="14">
        <f>+SUM(B28:B36)</f>
        <v>13106400</v>
      </c>
      <c r="C37" s="14">
        <f>+SUM(C28:C36)</f>
        <v>14106400</v>
      </c>
      <c r="D37" s="14">
        <f>SUM(D28:D36)</f>
        <v>1187528.79</v>
      </c>
      <c r="E37" s="14">
        <f>SUM(E28:E36)</f>
        <v>1175500.4500000002</v>
      </c>
      <c r="F37" s="14">
        <f>SUM(F28:F36)</f>
        <v>1229968.25</v>
      </c>
      <c r="G37" s="40">
        <f>SUM(G28:G36)</f>
        <v>1285425.8600000001</v>
      </c>
      <c r="H37" s="40">
        <f>SUM(H28:H36)</f>
        <v>1819064.2300000002</v>
      </c>
      <c r="I37" s="14">
        <f t="shared" ref="I37:O37" si="6">SUM(I28:I36)</f>
        <v>0</v>
      </c>
      <c r="J37" s="14">
        <f t="shared" si="6"/>
        <v>0</v>
      </c>
      <c r="K37" s="14">
        <f t="shared" si="6"/>
        <v>0</v>
      </c>
      <c r="L37" s="14">
        <f t="shared" si="6"/>
        <v>0</v>
      </c>
      <c r="M37" s="14">
        <f t="shared" si="6"/>
        <v>0</v>
      </c>
      <c r="N37" s="14">
        <f t="shared" si="6"/>
        <v>0</v>
      </c>
      <c r="O37" s="14">
        <f t="shared" si="6"/>
        <v>0</v>
      </c>
      <c r="P37" s="14">
        <f>+SUM(D37:O37)</f>
        <v>6697487.580000001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1"/>
      <c r="H38" s="41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2496000</v>
      </c>
      <c r="C39" s="10">
        <v>2496000</v>
      </c>
      <c r="D39" s="12">
        <v>393150.8</v>
      </c>
      <c r="E39" s="12">
        <v>90295.31</v>
      </c>
      <c r="F39" s="10">
        <v>0</v>
      </c>
      <c r="G39" s="39">
        <v>132050</v>
      </c>
      <c r="H39" s="39">
        <v>13500</v>
      </c>
      <c r="I39" s="10"/>
      <c r="J39" s="10"/>
      <c r="K39" s="10"/>
      <c r="L39" s="10"/>
      <c r="M39" s="10"/>
      <c r="N39" s="10"/>
      <c r="O39" s="10"/>
      <c r="P39" s="10">
        <f t="shared" ref="P39:P45" si="7">SUM(D39:O39)</f>
        <v>628996.11</v>
      </c>
    </row>
    <row r="40" spans="1:16" x14ac:dyDescent="0.25">
      <c r="A40" s="9" t="s">
        <v>29</v>
      </c>
      <c r="B40" s="10">
        <v>0</v>
      </c>
      <c r="C40" s="10">
        <v>1000000</v>
      </c>
      <c r="D40" s="12">
        <v>0</v>
      </c>
      <c r="E40" s="12">
        <v>0</v>
      </c>
      <c r="F40" s="10">
        <v>0</v>
      </c>
      <c r="G40" s="39">
        <v>0</v>
      </c>
      <c r="H40" s="39">
        <v>0</v>
      </c>
      <c r="I40" s="10"/>
      <c r="J40" s="10"/>
      <c r="K40" s="10"/>
      <c r="L40" s="10"/>
      <c r="M40" s="10"/>
      <c r="N40" s="10"/>
      <c r="O40" s="10"/>
      <c r="P40" s="10">
        <f t="shared" si="7"/>
        <v>0</v>
      </c>
    </row>
    <row r="41" spans="1:16" x14ac:dyDescent="0.25">
      <c r="A41" s="9" t="s">
        <v>30</v>
      </c>
      <c r="B41" s="10">
        <v>0</v>
      </c>
      <c r="C41" s="10">
        <v>0</v>
      </c>
      <c r="D41" s="12">
        <v>0</v>
      </c>
      <c r="E41" s="12">
        <v>0</v>
      </c>
      <c r="F41" s="10">
        <v>0</v>
      </c>
      <c r="G41" s="39">
        <v>0</v>
      </c>
      <c r="H41" s="39">
        <v>0</v>
      </c>
      <c r="I41" s="10"/>
      <c r="J41" s="10"/>
      <c r="K41" s="10"/>
      <c r="L41" s="10"/>
      <c r="M41" s="10"/>
      <c r="N41" s="10"/>
      <c r="O41" s="10"/>
      <c r="P41" s="10">
        <f t="shared" si="7"/>
        <v>0</v>
      </c>
    </row>
    <row r="42" spans="1:16" x14ac:dyDescent="0.25">
      <c r="A42" s="9" t="s">
        <v>31</v>
      </c>
      <c r="B42" s="10">
        <v>0</v>
      </c>
      <c r="C42" s="10">
        <v>0</v>
      </c>
      <c r="D42" s="12">
        <v>0</v>
      </c>
      <c r="E42" s="12">
        <v>0</v>
      </c>
      <c r="F42" s="10">
        <v>0</v>
      </c>
      <c r="G42" s="39">
        <v>0</v>
      </c>
      <c r="H42" s="39">
        <v>0</v>
      </c>
      <c r="I42" s="10"/>
      <c r="J42" s="10"/>
      <c r="K42" s="10"/>
      <c r="L42" s="10"/>
      <c r="M42" s="10"/>
      <c r="N42" s="10"/>
      <c r="O42" s="10"/>
      <c r="P42" s="10">
        <f t="shared" si="7"/>
        <v>0</v>
      </c>
    </row>
    <row r="43" spans="1:16" x14ac:dyDescent="0.25">
      <c r="A43" s="9" t="s">
        <v>32</v>
      </c>
      <c r="B43" s="10">
        <v>0</v>
      </c>
      <c r="C43" s="10">
        <v>0</v>
      </c>
      <c r="D43" s="12">
        <v>0</v>
      </c>
      <c r="E43" s="12">
        <v>0</v>
      </c>
      <c r="F43" s="10">
        <v>0</v>
      </c>
      <c r="G43" s="39">
        <v>0</v>
      </c>
      <c r="H43" s="39">
        <v>0</v>
      </c>
      <c r="I43" s="10"/>
      <c r="J43" s="10"/>
      <c r="K43" s="10"/>
      <c r="L43" s="10"/>
      <c r="M43" s="10"/>
      <c r="N43" s="10"/>
      <c r="O43" s="10"/>
      <c r="P43" s="10">
        <f t="shared" si="7"/>
        <v>0</v>
      </c>
    </row>
    <row r="44" spans="1:16" x14ac:dyDescent="0.25">
      <c r="A44" s="9" t="s">
        <v>33</v>
      </c>
      <c r="B44" s="10">
        <v>1200000</v>
      </c>
      <c r="C44" s="10">
        <v>1200000</v>
      </c>
      <c r="D44" s="12">
        <v>146550</v>
      </c>
      <c r="E44" s="12">
        <v>223861.5</v>
      </c>
      <c r="F44" s="10">
        <v>185205.75</v>
      </c>
      <c r="G44" s="39">
        <v>185205.75</v>
      </c>
      <c r="H44" s="39">
        <v>185205.75</v>
      </c>
      <c r="I44" s="10"/>
      <c r="J44" s="10"/>
      <c r="K44" s="10"/>
      <c r="L44" s="10"/>
      <c r="M44" s="10"/>
      <c r="N44" s="10"/>
      <c r="O44" s="10"/>
      <c r="P44" s="10">
        <f t="shared" si="7"/>
        <v>926028.75</v>
      </c>
    </row>
    <row r="45" spans="1:16" x14ac:dyDescent="0.25">
      <c r="A45" s="9" t="s">
        <v>34</v>
      </c>
      <c r="B45" s="10">
        <v>0</v>
      </c>
      <c r="C45" s="10">
        <v>0</v>
      </c>
      <c r="D45" s="12">
        <v>0</v>
      </c>
      <c r="E45" s="12">
        <v>0</v>
      </c>
      <c r="F45" s="10">
        <v>0</v>
      </c>
      <c r="G45" s="39">
        <v>0</v>
      </c>
      <c r="H45" s="39">
        <v>0</v>
      </c>
      <c r="I45" s="14"/>
      <c r="J45" s="14"/>
      <c r="K45" s="14"/>
      <c r="L45" s="14"/>
      <c r="M45" s="14"/>
      <c r="N45" s="10"/>
      <c r="O45" s="10"/>
      <c r="P45" s="10">
        <f t="shared" si="7"/>
        <v>0</v>
      </c>
    </row>
    <row r="46" spans="1:16" x14ac:dyDescent="0.25">
      <c r="A46" s="13" t="s">
        <v>100</v>
      </c>
      <c r="B46" s="14">
        <f>+SUM(B39:B45)</f>
        <v>3696000</v>
      </c>
      <c r="C46" s="14">
        <f t="shared" ref="C46:O46" si="8">+SUM(C39:C45)</f>
        <v>4696000</v>
      </c>
      <c r="D46" s="14">
        <f t="shared" si="8"/>
        <v>539700.80000000005</v>
      </c>
      <c r="E46" s="14">
        <f t="shared" si="8"/>
        <v>314156.81</v>
      </c>
      <c r="F46" s="14">
        <f t="shared" si="8"/>
        <v>185205.75</v>
      </c>
      <c r="G46" s="40">
        <f t="shared" si="8"/>
        <v>317255.75</v>
      </c>
      <c r="H46" s="40">
        <f>+SUM(H39:H45)</f>
        <v>198705.75</v>
      </c>
      <c r="I46" s="14">
        <f t="shared" si="8"/>
        <v>0</v>
      </c>
      <c r="J46" s="14">
        <f t="shared" si="8"/>
        <v>0</v>
      </c>
      <c r="K46" s="14">
        <f t="shared" si="8"/>
        <v>0</v>
      </c>
      <c r="L46" s="14">
        <f>+SUM(L39:L45)</f>
        <v>0</v>
      </c>
      <c r="M46" s="14">
        <f t="shared" si="8"/>
        <v>0</v>
      </c>
      <c r="N46" s="14">
        <f t="shared" si="8"/>
        <v>0</v>
      </c>
      <c r="O46" s="14">
        <f t="shared" si="8"/>
        <v>0</v>
      </c>
      <c r="P46" s="14">
        <f>+SUM(D46:O46)</f>
        <v>1555024.86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1"/>
      <c r="H47" s="41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38">
        <v>0</v>
      </c>
      <c r="I48" s="12"/>
      <c r="J48" s="12"/>
      <c r="K48" s="12"/>
      <c r="L48" s="12"/>
      <c r="M48" s="12"/>
      <c r="N48" s="12"/>
      <c r="O48" s="12"/>
      <c r="P48" s="10">
        <f t="shared" ref="P48:P53" si="9">SUM(D48:O48)</f>
        <v>0</v>
      </c>
    </row>
    <row r="49" spans="1:16" x14ac:dyDescent="0.25">
      <c r="A49" s="9" t="s">
        <v>37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38">
        <v>0</v>
      </c>
      <c r="I49" s="12"/>
      <c r="J49" s="12"/>
      <c r="K49" s="12"/>
      <c r="L49" s="12"/>
      <c r="M49" s="12"/>
      <c r="N49" s="12"/>
      <c r="O49" s="12"/>
      <c r="P49" s="10">
        <f t="shared" si="9"/>
        <v>0</v>
      </c>
    </row>
    <row r="50" spans="1:16" x14ac:dyDescent="0.25">
      <c r="A50" s="9" t="s">
        <v>38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38">
        <v>0</v>
      </c>
      <c r="I50" s="12"/>
      <c r="J50" s="12"/>
      <c r="K50" s="12"/>
      <c r="L50" s="12"/>
      <c r="M50" s="12"/>
      <c r="N50" s="12"/>
      <c r="O50" s="12"/>
      <c r="P50" s="10">
        <f t="shared" si="9"/>
        <v>0</v>
      </c>
    </row>
    <row r="51" spans="1:16" x14ac:dyDescent="0.25">
      <c r="A51" s="9" t="s">
        <v>39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38">
        <v>0</v>
      </c>
      <c r="I51" s="12"/>
      <c r="J51" s="12"/>
      <c r="K51" s="12"/>
      <c r="L51" s="12"/>
      <c r="M51" s="12"/>
      <c r="N51" s="12"/>
      <c r="O51" s="12"/>
      <c r="P51" s="10">
        <f t="shared" si="9"/>
        <v>0</v>
      </c>
    </row>
    <row r="52" spans="1:16" x14ac:dyDescent="0.25">
      <c r="A52" s="9" t="s">
        <v>40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38">
        <v>0</v>
      </c>
      <c r="I52" s="12"/>
      <c r="J52" s="12"/>
      <c r="K52" s="12"/>
      <c r="L52" s="12"/>
      <c r="M52" s="12"/>
      <c r="N52" s="12"/>
      <c r="O52" s="12"/>
      <c r="P52" s="10">
        <f t="shared" si="9"/>
        <v>0</v>
      </c>
    </row>
    <row r="53" spans="1:16" x14ac:dyDescent="0.25">
      <c r="A53" s="9" t="s">
        <v>41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38">
        <v>0</v>
      </c>
      <c r="I53" s="12"/>
      <c r="J53" s="12"/>
      <c r="K53" s="12"/>
      <c r="L53" s="12"/>
      <c r="M53" s="12"/>
      <c r="N53" s="10"/>
      <c r="O53" s="10"/>
      <c r="P53" s="10">
        <f t="shared" si="9"/>
        <v>0</v>
      </c>
    </row>
    <row r="54" spans="1:16" x14ac:dyDescent="0.25">
      <c r="A54" s="13" t="s">
        <v>100</v>
      </c>
      <c r="B54" s="12">
        <v>0</v>
      </c>
      <c r="C54" s="12"/>
      <c r="D54" s="56">
        <f t="shared" ref="D54:L54" si="10">SUM(D48:D53)</f>
        <v>0</v>
      </c>
      <c r="E54" s="56">
        <f t="shared" si="10"/>
        <v>0</v>
      </c>
      <c r="F54" s="56">
        <f t="shared" si="10"/>
        <v>0</v>
      </c>
      <c r="G54" s="56">
        <f t="shared" si="10"/>
        <v>0</v>
      </c>
      <c r="H54" s="56">
        <f t="shared" si="10"/>
        <v>0</v>
      </c>
      <c r="I54" s="56">
        <f t="shared" si="10"/>
        <v>0</v>
      </c>
      <c r="J54" s="56">
        <f t="shared" si="10"/>
        <v>0</v>
      </c>
      <c r="K54" s="56">
        <f t="shared" si="10"/>
        <v>0</v>
      </c>
      <c r="L54" s="56">
        <f t="shared" si="10"/>
        <v>0</v>
      </c>
      <c r="M54" s="56">
        <f>SUM(M48:M53)</f>
        <v>0</v>
      </c>
      <c r="N54" s="12">
        <v>0</v>
      </c>
      <c r="O54" s="12">
        <v>0</v>
      </c>
      <c r="P54" s="14">
        <f>+SUM(D54:O54)</f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1"/>
      <c r="H55" s="41"/>
      <c r="I55" s="15"/>
      <c r="J55" s="15"/>
      <c r="K55" s="15"/>
      <c r="L55" s="15"/>
      <c r="M55" s="8"/>
      <c r="N55" s="15"/>
      <c r="O55" s="15"/>
      <c r="P55" s="10"/>
    </row>
    <row r="56" spans="1:16" x14ac:dyDescent="0.25">
      <c r="A56" s="9" t="s">
        <v>43</v>
      </c>
      <c r="B56" s="10">
        <v>2880000</v>
      </c>
      <c r="C56" s="11">
        <v>32670000</v>
      </c>
      <c r="D56" s="12">
        <v>0</v>
      </c>
      <c r="E56" s="12">
        <v>35400</v>
      </c>
      <c r="F56" s="10">
        <v>0</v>
      </c>
      <c r="G56" s="39">
        <v>0</v>
      </c>
      <c r="H56" s="39">
        <v>6523748.1399999997</v>
      </c>
      <c r="I56" s="10"/>
      <c r="J56" s="10"/>
      <c r="K56" s="10"/>
      <c r="L56" s="10"/>
      <c r="M56" s="10"/>
      <c r="N56" s="10"/>
      <c r="O56" s="10"/>
      <c r="P56" s="10">
        <f t="shared" ref="P56:P64" si="11">SUM(D56:O56)</f>
        <v>6559148.1399999997</v>
      </c>
    </row>
    <row r="57" spans="1:16" x14ac:dyDescent="0.25">
      <c r="A57" s="9" t="s">
        <v>44</v>
      </c>
      <c r="B57" s="10">
        <v>48000</v>
      </c>
      <c r="C57" s="10">
        <v>48000</v>
      </c>
      <c r="D57" s="12">
        <v>0</v>
      </c>
      <c r="E57" s="12">
        <v>0</v>
      </c>
      <c r="F57" s="14">
        <v>0</v>
      </c>
      <c r="G57" s="39">
        <v>0</v>
      </c>
      <c r="H57" s="39">
        <v>242401.5</v>
      </c>
      <c r="I57" s="12"/>
      <c r="J57" s="14"/>
      <c r="K57" s="14"/>
      <c r="L57" s="10"/>
      <c r="M57" s="10"/>
      <c r="N57" s="10"/>
      <c r="O57" s="10"/>
      <c r="P57" s="10">
        <f t="shared" si="11"/>
        <v>242401.5</v>
      </c>
    </row>
    <row r="58" spans="1:16" x14ac:dyDescent="0.25">
      <c r="A58" s="9" t="s">
        <v>45</v>
      </c>
      <c r="B58" s="10">
        <v>0</v>
      </c>
      <c r="C58" s="10">
        <v>0</v>
      </c>
      <c r="D58" s="12">
        <v>0</v>
      </c>
      <c r="E58" s="12">
        <v>0</v>
      </c>
      <c r="F58" s="14">
        <v>0</v>
      </c>
      <c r="G58" s="39">
        <v>24756.5</v>
      </c>
      <c r="H58" s="39">
        <v>0</v>
      </c>
      <c r="I58" s="12"/>
      <c r="J58" s="14"/>
      <c r="K58" s="14"/>
      <c r="L58" s="10"/>
      <c r="M58" s="10"/>
      <c r="N58" s="10"/>
      <c r="O58" s="10"/>
      <c r="P58" s="10">
        <f t="shared" si="11"/>
        <v>24756.5</v>
      </c>
    </row>
    <row r="59" spans="1:16" x14ac:dyDescent="0.25">
      <c r="A59" s="9" t="s">
        <v>46</v>
      </c>
      <c r="B59" s="10">
        <v>0</v>
      </c>
      <c r="C59" s="10">
        <v>0</v>
      </c>
      <c r="D59" s="12">
        <v>0</v>
      </c>
      <c r="E59" s="12">
        <v>0</v>
      </c>
      <c r="F59" s="14">
        <v>0</v>
      </c>
      <c r="G59" s="39">
        <v>0</v>
      </c>
      <c r="H59" s="39">
        <v>0</v>
      </c>
      <c r="I59" s="12"/>
      <c r="J59" s="14"/>
      <c r="K59" s="14"/>
      <c r="L59" s="10"/>
      <c r="M59" s="10"/>
      <c r="N59" s="10"/>
      <c r="O59" s="10"/>
      <c r="P59" s="10">
        <f t="shared" si="11"/>
        <v>0</v>
      </c>
    </row>
    <row r="60" spans="1:16" x14ac:dyDescent="0.25">
      <c r="A60" s="9" t="s">
        <v>47</v>
      </c>
      <c r="B60" s="10">
        <v>168000</v>
      </c>
      <c r="C60" s="10">
        <v>168000</v>
      </c>
      <c r="D60" s="12">
        <v>0</v>
      </c>
      <c r="E60" s="12">
        <v>0</v>
      </c>
      <c r="F60" s="14">
        <v>0</v>
      </c>
      <c r="G60" s="39">
        <v>0</v>
      </c>
      <c r="H60" s="39">
        <v>2793850.36</v>
      </c>
      <c r="I60" s="12"/>
      <c r="J60" s="14"/>
      <c r="K60" s="10"/>
      <c r="L60" s="10"/>
      <c r="M60" s="10"/>
      <c r="N60" s="10"/>
      <c r="O60" s="10"/>
      <c r="P60" s="10">
        <f t="shared" si="11"/>
        <v>2793850.36</v>
      </c>
    </row>
    <row r="61" spans="1:16" x14ac:dyDescent="0.25">
      <c r="A61" s="9" t="s">
        <v>48</v>
      </c>
      <c r="B61" s="10">
        <v>0</v>
      </c>
      <c r="C61" s="10">
        <v>0</v>
      </c>
      <c r="D61" s="12">
        <v>0</v>
      </c>
      <c r="E61" s="12">
        <v>0</v>
      </c>
      <c r="F61" s="14">
        <v>0</v>
      </c>
      <c r="G61" s="39">
        <v>0</v>
      </c>
      <c r="H61" s="39">
        <v>0</v>
      </c>
      <c r="I61" s="12"/>
      <c r="J61" s="14"/>
      <c r="K61" s="14"/>
      <c r="L61" s="10"/>
      <c r="M61" s="10"/>
      <c r="N61" s="10"/>
      <c r="O61" s="10"/>
      <c r="P61" s="10">
        <f t="shared" si="11"/>
        <v>0</v>
      </c>
    </row>
    <row r="62" spans="1:16" x14ac:dyDescent="0.25">
      <c r="A62" s="9" t="s">
        <v>49</v>
      </c>
      <c r="B62" s="10">
        <v>0</v>
      </c>
      <c r="C62" s="10">
        <v>0</v>
      </c>
      <c r="D62" s="12">
        <v>0</v>
      </c>
      <c r="E62" s="12">
        <v>0</v>
      </c>
      <c r="F62" s="14">
        <v>0</v>
      </c>
      <c r="G62" s="39">
        <v>0</v>
      </c>
      <c r="H62" s="39">
        <v>0</v>
      </c>
      <c r="I62" s="12"/>
      <c r="J62" s="14"/>
      <c r="K62" s="14"/>
      <c r="L62" s="10"/>
      <c r="M62" s="10"/>
      <c r="N62" s="10"/>
      <c r="O62" s="10"/>
      <c r="P62" s="10">
        <f t="shared" si="11"/>
        <v>0</v>
      </c>
    </row>
    <row r="63" spans="1:16" x14ac:dyDescent="0.25">
      <c r="A63" s="9" t="s">
        <v>50</v>
      </c>
      <c r="B63" s="10">
        <v>0</v>
      </c>
      <c r="C63" s="10">
        <v>0</v>
      </c>
      <c r="D63" s="12">
        <v>0</v>
      </c>
      <c r="E63" s="12">
        <v>0</v>
      </c>
      <c r="F63" s="14">
        <v>0</v>
      </c>
      <c r="G63" s="39">
        <v>0</v>
      </c>
      <c r="H63" s="39">
        <v>0</v>
      </c>
      <c r="I63" s="12"/>
      <c r="J63" s="14"/>
      <c r="K63" s="14"/>
      <c r="L63" s="10"/>
      <c r="M63" s="10"/>
      <c r="N63" s="10"/>
      <c r="O63" s="10"/>
      <c r="P63" s="10">
        <f t="shared" si="11"/>
        <v>0</v>
      </c>
    </row>
    <row r="64" spans="1:16" x14ac:dyDescent="0.25">
      <c r="A64" s="9" t="s">
        <v>51</v>
      </c>
      <c r="B64" s="10">
        <v>0</v>
      </c>
      <c r="C64" s="10">
        <v>0</v>
      </c>
      <c r="D64" s="12">
        <v>0</v>
      </c>
      <c r="E64" s="12">
        <v>0</v>
      </c>
      <c r="F64" s="14">
        <v>0</v>
      </c>
      <c r="G64" s="39">
        <v>0</v>
      </c>
      <c r="H64" s="39">
        <v>0</v>
      </c>
      <c r="I64" s="10"/>
      <c r="J64" s="14"/>
      <c r="K64" s="14"/>
      <c r="L64" s="10"/>
      <c r="M64" s="10"/>
      <c r="N64" s="10"/>
      <c r="O64" s="14"/>
      <c r="P64" s="10">
        <f t="shared" si="11"/>
        <v>0</v>
      </c>
    </row>
    <row r="65" spans="1:16" x14ac:dyDescent="0.25">
      <c r="A65" s="13" t="s">
        <v>100</v>
      </c>
      <c r="B65" s="14">
        <f>+SUM(B56:B64)</f>
        <v>3096000</v>
      </c>
      <c r="C65" s="14">
        <f>+SUM(C56:C64)</f>
        <v>32886000</v>
      </c>
      <c r="D65" s="14">
        <f>+SUM(D56:D64)</f>
        <v>0</v>
      </c>
      <c r="E65" s="14">
        <f>+SUM(E56:E64)</f>
        <v>35400</v>
      </c>
      <c r="F65" s="14">
        <v>0</v>
      </c>
      <c r="G65" s="40">
        <f t="shared" ref="G65:L65" si="12">SUM(G56:G64)</f>
        <v>24756.5</v>
      </c>
      <c r="H65" s="40">
        <f t="shared" si="12"/>
        <v>9560000</v>
      </c>
      <c r="I65" s="14">
        <f t="shared" si="12"/>
        <v>0</v>
      </c>
      <c r="J65" s="14">
        <f t="shared" si="12"/>
        <v>0</v>
      </c>
      <c r="K65" s="14">
        <f t="shared" si="12"/>
        <v>0</v>
      </c>
      <c r="L65" s="14">
        <f t="shared" si="12"/>
        <v>0</v>
      </c>
      <c r="M65" s="14">
        <f>SUM(M56:M64)</f>
        <v>0</v>
      </c>
      <c r="N65" s="14">
        <f>SUM(N56:N64)</f>
        <v>0</v>
      </c>
      <c r="O65" s="14">
        <f>SUM(O56:O64)</f>
        <v>0</v>
      </c>
      <c r="P65" s="14">
        <f>+SUM(D65:O65)</f>
        <v>9620156.5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1"/>
      <c r="H66" s="41" t="s">
        <v>117</v>
      </c>
      <c r="I66" s="15"/>
      <c r="J66" s="15"/>
      <c r="K66" s="15"/>
      <c r="L66" s="15"/>
      <c r="M66" s="15"/>
      <c r="N66" s="15"/>
      <c r="O66" s="15"/>
      <c r="P66" s="10"/>
    </row>
    <row r="67" spans="1:16" x14ac:dyDescent="0.25">
      <c r="A67" s="9" t="s">
        <v>53</v>
      </c>
      <c r="B67" s="10">
        <v>516000</v>
      </c>
      <c r="C67" s="11">
        <v>80916000</v>
      </c>
      <c r="D67" s="12">
        <v>0</v>
      </c>
      <c r="E67" s="12">
        <v>0</v>
      </c>
      <c r="F67" s="10">
        <v>0</v>
      </c>
      <c r="G67" s="10">
        <v>1755116.32</v>
      </c>
      <c r="H67" s="39">
        <v>9518796.2200000007</v>
      </c>
      <c r="I67" s="10"/>
      <c r="J67" s="14"/>
      <c r="K67" s="14"/>
      <c r="L67" s="10"/>
      <c r="M67" s="10"/>
      <c r="N67" s="10"/>
      <c r="O67" s="10"/>
      <c r="P67" s="10">
        <f t="shared" ref="P67:P70" si="13">SUM(D67:O67)</f>
        <v>11273912.540000001</v>
      </c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0">
        <v>0</v>
      </c>
      <c r="H68" s="38">
        <v>0</v>
      </c>
      <c r="I68" s="12"/>
      <c r="J68" s="12"/>
      <c r="K68" s="12"/>
      <c r="L68" s="12"/>
      <c r="M68" s="12"/>
      <c r="N68" s="12"/>
      <c r="O68" s="12"/>
      <c r="P68" s="10">
        <f t="shared" si="13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0">
        <v>0</v>
      </c>
      <c r="H69" s="38">
        <v>0</v>
      </c>
      <c r="I69" s="12"/>
      <c r="J69" s="12"/>
      <c r="K69" s="12"/>
      <c r="L69" s="12"/>
      <c r="M69" s="12"/>
      <c r="N69" s="12"/>
      <c r="O69" s="12"/>
      <c r="P69" s="10">
        <f t="shared" si="13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0">
        <v>0</v>
      </c>
      <c r="H70" s="38">
        <v>0</v>
      </c>
      <c r="I70" s="12"/>
      <c r="J70" s="12"/>
      <c r="K70" s="12"/>
      <c r="L70" s="12"/>
      <c r="M70" s="12"/>
      <c r="N70" s="12"/>
      <c r="O70" s="12"/>
      <c r="P70" s="10">
        <f t="shared" si="13"/>
        <v>0</v>
      </c>
    </row>
    <row r="71" spans="1:16" x14ac:dyDescent="0.25">
      <c r="A71" s="13" t="s">
        <v>100</v>
      </c>
      <c r="B71" s="14">
        <f>+SUM(B67:B70)</f>
        <v>516000</v>
      </c>
      <c r="C71" s="14">
        <f>+SUM(C67:C70)</f>
        <v>80916000</v>
      </c>
      <c r="D71" s="14">
        <f t="shared" ref="D71:O71" si="14">+SUM(D67:D70)</f>
        <v>0</v>
      </c>
      <c r="E71" s="14">
        <f t="shared" si="14"/>
        <v>0</v>
      </c>
      <c r="F71" s="14">
        <v>0</v>
      </c>
      <c r="G71" s="14">
        <f t="shared" si="14"/>
        <v>1755116.32</v>
      </c>
      <c r="H71" s="14">
        <f t="shared" si="14"/>
        <v>9518796.2200000007</v>
      </c>
      <c r="I71" s="14">
        <f t="shared" si="14"/>
        <v>0</v>
      </c>
      <c r="J71" s="14">
        <f t="shared" si="14"/>
        <v>0</v>
      </c>
      <c r="K71" s="14">
        <f t="shared" si="14"/>
        <v>0</v>
      </c>
      <c r="L71" s="14">
        <f t="shared" si="14"/>
        <v>0</v>
      </c>
      <c r="M71" s="14">
        <f t="shared" si="14"/>
        <v>0</v>
      </c>
      <c r="N71" s="14">
        <f t="shared" si="14"/>
        <v>0</v>
      </c>
      <c r="O71" s="14">
        <f t="shared" si="14"/>
        <v>0</v>
      </c>
      <c r="P71" s="14">
        <f>+SUM(D71:O71)</f>
        <v>11273912.540000001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1"/>
      <c r="H72" s="41"/>
      <c r="I72" s="12"/>
      <c r="J72" s="15"/>
      <c r="K72" s="15"/>
      <c r="L72" s="15"/>
      <c r="M72" s="15"/>
      <c r="N72" s="15"/>
      <c r="O72" s="15"/>
      <c r="P72" s="10"/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38">
        <v>0</v>
      </c>
      <c r="H73" s="38">
        <v>0</v>
      </c>
      <c r="I73" s="12"/>
      <c r="J73" s="12"/>
      <c r="K73" s="12"/>
      <c r="L73" s="12"/>
      <c r="M73" s="12"/>
      <c r="N73" s="12"/>
      <c r="O73" s="12"/>
      <c r="P73" s="10">
        <f t="shared" ref="P73:P74" si="15">SUM(D73:O73)</f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38">
        <v>0</v>
      </c>
      <c r="H74" s="38">
        <v>0</v>
      </c>
      <c r="I74" s="12"/>
      <c r="J74" s="12"/>
      <c r="K74" s="12"/>
      <c r="L74" s="12"/>
      <c r="M74" s="12"/>
      <c r="N74" s="12"/>
      <c r="O74" s="12"/>
      <c r="P74" s="10">
        <f t="shared" si="15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38">
        <v>0</v>
      </c>
      <c r="H75" s="38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4">
        <f>+SUM(D75:O75)</f>
        <v>0</v>
      </c>
    </row>
    <row r="76" spans="1:16" x14ac:dyDescent="0.25">
      <c r="A76" s="7" t="s">
        <v>60</v>
      </c>
      <c r="B76" s="15"/>
      <c r="C76" s="15"/>
      <c r="D76" s="15"/>
      <c r="E76" s="15"/>
      <c r="F76" s="15"/>
      <c r="G76" s="41"/>
      <c r="H76" s="41"/>
      <c r="I76" s="12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38">
        <v>0</v>
      </c>
      <c r="H77" s="38">
        <v>0</v>
      </c>
      <c r="I77" s="12"/>
      <c r="J77" s="12"/>
      <c r="K77" s="12"/>
      <c r="L77" s="12"/>
      <c r="M77" s="12"/>
      <c r="N77" s="12"/>
      <c r="O77" s="12"/>
      <c r="P77" s="10">
        <f t="shared" ref="P77:P79" si="16">SUM(D77:O77)</f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38">
        <v>0</v>
      </c>
      <c r="H78" s="38">
        <v>0</v>
      </c>
      <c r="I78" s="12"/>
      <c r="J78" s="12"/>
      <c r="K78" s="12"/>
      <c r="L78" s="12"/>
      <c r="M78" s="12"/>
      <c r="N78" s="12"/>
      <c r="O78" s="12"/>
      <c r="P78" s="10">
        <f t="shared" si="16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38">
        <v>0</v>
      </c>
      <c r="H79" s="38">
        <v>0</v>
      </c>
      <c r="I79" s="12"/>
      <c r="J79" s="12"/>
      <c r="K79" s="12"/>
      <c r="L79" s="12"/>
      <c r="M79" s="12"/>
      <c r="N79" s="12"/>
      <c r="O79" s="12"/>
      <c r="P79" s="10">
        <f t="shared" si="16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38">
        <v>0</v>
      </c>
      <c r="H80" s="38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1"/>
      <c r="H81" s="41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38">
        <v>0</v>
      </c>
      <c r="H82" s="38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0"/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38">
        <v>0</v>
      </c>
      <c r="H83" s="38">
        <v>0</v>
      </c>
      <c r="I83" s="12"/>
      <c r="J83" s="12"/>
      <c r="K83" s="12"/>
      <c r="L83" s="12"/>
      <c r="M83" s="12"/>
      <c r="N83" s="12"/>
      <c r="O83" s="12"/>
      <c r="P83" s="10">
        <f t="shared" ref="P83:P84" si="17">SUM(D83:O83)</f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38">
        <v>0</v>
      </c>
      <c r="H84" s="38">
        <v>0</v>
      </c>
      <c r="I84" s="12"/>
      <c r="J84" s="12"/>
      <c r="K84" s="12"/>
      <c r="L84" s="12"/>
      <c r="M84" s="12"/>
      <c r="N84" s="12"/>
      <c r="O84" s="12"/>
      <c r="P84" s="10">
        <f t="shared" si="17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38">
        <v>0</v>
      </c>
      <c r="H85" s="38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1"/>
      <c r="H86" s="41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38">
        <v>0</v>
      </c>
      <c r="H87" s="38">
        <v>0</v>
      </c>
      <c r="I87" s="12"/>
      <c r="J87" s="12"/>
      <c r="K87" s="12"/>
      <c r="L87" s="12"/>
      <c r="M87" s="12"/>
      <c r="N87" s="12"/>
      <c r="O87" s="12"/>
      <c r="P87" s="10">
        <f t="shared" ref="P87:P88" si="18">SUM(D87:O87)</f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38">
        <v>0</v>
      </c>
      <c r="H88" s="38">
        <v>0</v>
      </c>
      <c r="I88" s="12"/>
      <c r="J88" s="12"/>
      <c r="K88" s="12"/>
      <c r="L88" s="12"/>
      <c r="M88" s="12"/>
      <c r="N88" s="12"/>
      <c r="O88" s="12"/>
      <c r="P88" s="10">
        <f t="shared" si="18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38">
        <v>0</v>
      </c>
      <c r="H89" s="38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38">
        <v>0</v>
      </c>
      <c r="H90" s="38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0"/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38">
        <v>0</v>
      </c>
      <c r="H91" s="38">
        <v>0</v>
      </c>
      <c r="I91" s="12"/>
      <c r="J91" s="12"/>
      <c r="K91" s="12"/>
      <c r="L91" s="12"/>
      <c r="M91" s="12"/>
      <c r="N91" s="12"/>
      <c r="O91" s="12"/>
      <c r="P91" s="10">
        <f t="shared" ref="P91" si="19">SUM(D91:O91)</f>
        <v>0</v>
      </c>
    </row>
    <row r="92" spans="1:16" x14ac:dyDescent="0.25">
      <c r="A92" s="17" t="s">
        <v>64</v>
      </c>
      <c r="B92" s="18">
        <f>+SUM(B15+B26+B37+B46+B54+B65+B71+B80+B86+B90)</f>
        <v>692760000</v>
      </c>
      <c r="C92" s="18">
        <f t="shared" ref="C92:O92" si="20">+SUM(C15+C26+C37+C46+C54+C65+C71+C80+C86+C90)</f>
        <v>832212400</v>
      </c>
      <c r="D92" s="18">
        <f t="shared" si="20"/>
        <v>50773949.939999998</v>
      </c>
      <c r="E92" s="18">
        <f>+SUM(E15+E26+E37+E46+E54+E65+E71+E80+E86+E90)</f>
        <v>73712192.350000009</v>
      </c>
      <c r="F92" s="18">
        <f t="shared" si="20"/>
        <v>49888369.030000001</v>
      </c>
      <c r="G92" s="18">
        <f t="shared" si="20"/>
        <v>50934220.330000006</v>
      </c>
      <c r="H92" s="18">
        <f t="shared" si="20"/>
        <v>70688272.739999995</v>
      </c>
      <c r="I92" s="18">
        <f>+SUM(I15+I26+I37+I46+I54+I65+I71+I80+I86+I90)</f>
        <v>0</v>
      </c>
      <c r="J92" s="18">
        <f t="shared" si="20"/>
        <v>0</v>
      </c>
      <c r="K92" s="18">
        <f t="shared" si="20"/>
        <v>0</v>
      </c>
      <c r="L92" s="18">
        <f>+SUM(L15+L26+L37+L46+L54+L65+L71+L80+L86+L90)</f>
        <v>0</v>
      </c>
      <c r="M92" s="18">
        <f>+SUM(M15+M26+M37+M46+M54+M65+M71+M80+M86+M90)</f>
        <v>0</v>
      </c>
      <c r="N92" s="18">
        <f>+SUM(N15+N26+N37+N46+N54+N65+N71+N80+N86+N90)</f>
        <v>0</v>
      </c>
      <c r="O92" s="18">
        <f t="shared" si="20"/>
        <v>0</v>
      </c>
      <c r="P92" s="19">
        <f>+SUM(D92:O92)</f>
        <v>295997004.38999999</v>
      </c>
    </row>
    <row r="93" spans="1:16" x14ac:dyDescent="0.25">
      <c r="A93" s="15"/>
      <c r="B93" s="20"/>
      <c r="C93" s="15"/>
      <c r="D93" s="10"/>
      <c r="E93" s="10"/>
      <c r="F93" s="10"/>
      <c r="G93" s="39"/>
      <c r="H93" s="39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0"/>
      <c r="C94" s="15"/>
      <c r="D94" s="10"/>
      <c r="E94" s="10"/>
      <c r="F94" s="10"/>
      <c r="G94" s="39"/>
      <c r="H94" s="39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0"/>
      <c r="C95" s="15"/>
      <c r="D95" s="10"/>
      <c r="E95" s="10"/>
      <c r="F95" s="10"/>
      <c r="G95" s="39"/>
      <c r="H95" s="39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1"/>
      <c r="H96" s="41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1" t="s">
        <v>98</v>
      </c>
      <c r="B97" s="70"/>
      <c r="C97" s="70"/>
      <c r="D97" s="70" t="s">
        <v>101</v>
      </c>
      <c r="E97" s="70"/>
      <c r="F97" s="15"/>
      <c r="G97" s="41"/>
      <c r="H97" s="41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1" t="s">
        <v>99</v>
      </c>
      <c r="B98" s="70"/>
      <c r="C98" s="70"/>
      <c r="D98" s="70" t="s">
        <v>94</v>
      </c>
      <c r="E98" s="70"/>
      <c r="F98" s="15"/>
      <c r="G98" s="41"/>
      <c r="H98" s="41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1"/>
      <c r="B99" s="21"/>
      <c r="C99" s="21"/>
      <c r="D99" s="21"/>
      <c r="E99" s="21"/>
      <c r="F99" s="15"/>
      <c r="G99" s="41"/>
      <c r="H99" s="41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1"/>
      <c r="B100" s="21"/>
      <c r="C100" s="21"/>
      <c r="D100" s="21"/>
      <c r="E100" s="21"/>
      <c r="F100" s="15"/>
      <c r="G100" s="41"/>
      <c r="H100" s="41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2"/>
      <c r="B101" s="21"/>
      <c r="C101" s="21"/>
      <c r="D101" s="21"/>
      <c r="E101" s="21"/>
      <c r="F101" s="15"/>
      <c r="G101" s="41"/>
      <c r="H101" s="41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3" t="s">
        <v>116</v>
      </c>
      <c r="B102" s="24"/>
      <c r="C102" s="25"/>
      <c r="D102" s="21"/>
      <c r="E102" s="21"/>
      <c r="F102" s="15"/>
      <c r="G102" s="41"/>
      <c r="H102" s="41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6"/>
      <c r="B103" s="27"/>
      <c r="C103" s="28"/>
      <c r="D103" s="21"/>
      <c r="E103" s="21"/>
      <c r="F103" s="15"/>
      <c r="G103" s="41"/>
      <c r="H103" s="41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29" t="s">
        <v>102</v>
      </c>
      <c r="B104" s="30"/>
      <c r="C104" s="31"/>
      <c r="D104" s="21"/>
      <c r="E104" s="21"/>
      <c r="F104" s="15"/>
      <c r="G104" s="41"/>
      <c r="H104" s="41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2"/>
      <c r="B105" s="33"/>
      <c r="C105" s="34"/>
      <c r="D105" s="15"/>
      <c r="E105" s="15"/>
      <c r="F105" s="15"/>
      <c r="G105" s="41"/>
      <c r="H105" s="41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1"/>
      <c r="H106" s="41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1"/>
      <c r="H107" s="41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5" t="s">
        <v>96</v>
      </c>
      <c r="B108" s="15"/>
      <c r="C108" s="15"/>
      <c r="D108" s="15"/>
      <c r="E108" s="15"/>
      <c r="F108" s="15"/>
      <c r="G108" s="41"/>
      <c r="H108" s="41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5" t="s">
        <v>97</v>
      </c>
      <c r="B109" s="15"/>
      <c r="C109" s="15"/>
      <c r="D109" s="15"/>
      <c r="E109" s="15"/>
      <c r="F109" s="15"/>
      <c r="G109" s="41"/>
      <c r="H109" s="41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2"/>
      <c r="H110" s="42"/>
    </row>
    <row r="111" spans="1:16" s="3" customFormat="1" ht="12.75" x14ac:dyDescent="0.2">
      <c r="G111" s="42"/>
      <c r="H111" s="42"/>
    </row>
    <row r="112" spans="1:16" s="3" customFormat="1" ht="12.75" x14ac:dyDescent="0.2">
      <c r="G112" s="42"/>
      <c r="H112" s="42"/>
    </row>
    <row r="113" spans="7:8" s="3" customFormat="1" ht="12.75" x14ac:dyDescent="0.2">
      <c r="G113" s="42"/>
      <c r="H113" s="42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ignoredErrors>
    <ignoredError sqref="P10:P14 P17:P25 P28:P36 P39:P45 P48:P53 P56:P64 P67:P70 P75 P73:P74 P76:P9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4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5" t="s">
        <v>105</v>
      </c>
      <c r="E6" s="75"/>
      <c r="F6" s="75"/>
      <c r="G6" s="75"/>
    </row>
    <row r="7" spans="3:7" ht="15.75" thickBot="1" x14ac:dyDescent="0.3">
      <c r="C7" s="73"/>
      <c r="D7" s="46"/>
      <c r="E7" s="76"/>
      <c r="F7" s="76"/>
      <c r="G7" s="76"/>
    </row>
    <row r="8" spans="3:7" ht="26.25" thickBot="1" x14ac:dyDescent="0.3">
      <c r="C8" s="47" t="s">
        <v>109</v>
      </c>
      <c r="D8" s="49">
        <v>431939865</v>
      </c>
      <c r="E8" s="49">
        <v>230177136.13999999</v>
      </c>
      <c r="F8" s="49">
        <f>D8-E8</f>
        <v>201762728.86000001</v>
      </c>
      <c r="G8" s="50">
        <f>E8/D8</f>
        <v>0.53289162402270973</v>
      </c>
    </row>
    <row r="9" spans="3:7" ht="26.25" thickBot="1" x14ac:dyDescent="0.3">
      <c r="C9" s="47" t="s">
        <v>110</v>
      </c>
      <c r="D9" s="49">
        <v>74153232</v>
      </c>
      <c r="E9" s="49">
        <v>25393099.210000001</v>
      </c>
      <c r="F9" s="49">
        <f t="shared" ref="F9:F12" si="0">D9-E9</f>
        <v>48760132.789999999</v>
      </c>
      <c r="G9" s="50">
        <f>E9/D9</f>
        <v>0.34244089603538791</v>
      </c>
    </row>
    <row r="10" spans="3:7" ht="26.25" thickBot="1" x14ac:dyDescent="0.3">
      <c r="C10" s="47" t="s">
        <v>111</v>
      </c>
      <c r="D10" s="49">
        <v>19787832</v>
      </c>
      <c r="E10" s="49">
        <v>5697525.9400000004</v>
      </c>
      <c r="F10" s="49">
        <f t="shared" si="0"/>
        <v>14090306.059999999</v>
      </c>
      <c r="G10" s="50">
        <f>E10/D10</f>
        <v>0.2879307819067799</v>
      </c>
    </row>
    <row r="11" spans="3:7" ht="26.25" thickBot="1" x14ac:dyDescent="0.3">
      <c r="C11" s="47" t="s">
        <v>112</v>
      </c>
      <c r="D11" s="49">
        <v>6807570</v>
      </c>
      <c r="E11" s="49">
        <v>1367831.51</v>
      </c>
      <c r="F11" s="49">
        <f t="shared" si="0"/>
        <v>5439738.4900000002</v>
      </c>
      <c r="G11" s="50">
        <f>E11/D11</f>
        <v>0.20092801249197584</v>
      </c>
    </row>
    <row r="12" spans="3:7" ht="26.25" thickBot="1" x14ac:dyDescent="0.3">
      <c r="C12" s="47" t="s">
        <v>113</v>
      </c>
      <c r="D12" s="49">
        <v>24811501</v>
      </c>
      <c r="E12" s="49">
        <v>6197144.5700000003</v>
      </c>
      <c r="F12" s="49">
        <f t="shared" si="0"/>
        <v>18614356.43</v>
      </c>
      <c r="G12" s="50">
        <f>E12/D12</f>
        <v>0.24976903130528058</v>
      </c>
    </row>
    <row r="13" spans="3:7" x14ac:dyDescent="0.25">
      <c r="C13" s="51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1" t="s">
        <v>114</v>
      </c>
      <c r="D14" s="78"/>
      <c r="E14" s="78"/>
      <c r="F14" s="78"/>
      <c r="G14" s="81"/>
    </row>
    <row r="15" spans="3:7" ht="15.75" thickBot="1" x14ac:dyDescent="0.3">
      <c r="C15" s="52"/>
      <c r="D15" s="79"/>
      <c r="E15" s="79"/>
      <c r="F15" s="79"/>
      <c r="G15" s="81"/>
    </row>
    <row r="16" spans="3:7" x14ac:dyDescent="0.25">
      <c r="F16" s="48"/>
    </row>
    <row r="18" spans="3:3" ht="60" x14ac:dyDescent="0.25">
      <c r="C18" s="53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A797A0-A127-4B2E-9EBA-B7BF1B775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A3DCD0-5E4F-4E27-97B0-322DE36B0FC4}">
  <ds:schemaRefs>
    <ds:schemaRef ds:uri="http://purl.org/dc/elements/1.1/"/>
    <ds:schemaRef ds:uri="28489dc2-50cf-493e-a704-cb1420394a7d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0e13dc4f-122b-4d99-99b9-8e0078ca2828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Monique Nicole Ortega Mejía</cp:lastModifiedBy>
  <cp:lastPrinted>2025-07-14T20:00:07Z</cp:lastPrinted>
  <dcterms:created xsi:type="dcterms:W3CDTF">2021-07-29T18:58:50Z</dcterms:created>
  <dcterms:modified xsi:type="dcterms:W3CDTF">2025-07-14T20:01:37Z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