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4/Ejecución Presupuestaria (a cargar transp) 2024/Agosto 2024/"/>
    </mc:Choice>
  </mc:AlternateContent>
  <xr:revisionPtr revIDLastSave="3" documentId="8_{2DF70835-5BE2-4538-9BA1-9B16C4CA14D2}" xr6:coauthVersionLast="47" xr6:coauthVersionMax="47" xr10:uidLastSave="{EDFE36D3-2F0A-4A3C-83E2-CB611598D478}"/>
  <bookViews>
    <workbookView xWindow="-28920" yWindow="105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2" l="1"/>
  <c r="K65" i="2"/>
  <c r="L65" i="2"/>
  <c r="M65" i="2"/>
  <c r="N65" i="2"/>
  <c r="I65" i="2"/>
  <c r="H65" i="2"/>
  <c r="G65" i="2"/>
  <c r="F65" i="2"/>
  <c r="E65" i="2"/>
  <c r="B65" i="2"/>
  <c r="D65" i="2"/>
  <c r="B26" i="2" l="1"/>
  <c r="G9" i="3" l="1"/>
  <c r="G10" i="3"/>
  <c r="G11" i="3"/>
  <c r="G12" i="3"/>
  <c r="G8" i="3"/>
  <c r="D13" i="3"/>
  <c r="E13" i="3"/>
  <c r="F9" i="3"/>
  <c r="F10" i="3"/>
  <c r="F11" i="3"/>
  <c r="F12" i="3"/>
  <c r="F8" i="3"/>
  <c r="F13" i="3" s="1"/>
  <c r="D15" i="2"/>
  <c r="L46" i="2"/>
  <c r="L26" i="2"/>
  <c r="J71" i="2" l="1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B92" i="2" s="1"/>
  <c r="B71" i="2"/>
  <c r="I71" i="2"/>
  <c r="K71" i="2"/>
  <c r="L71" i="2"/>
  <c r="L92" i="2" s="1"/>
  <c r="M71" i="2"/>
  <c r="N71" i="2"/>
  <c r="O71" i="2"/>
  <c r="H15" i="2"/>
  <c r="P66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I15" i="2"/>
  <c r="J15" i="2"/>
  <c r="K15" i="2"/>
  <c r="L15" i="2"/>
  <c r="M15" i="2"/>
  <c r="N15" i="2"/>
  <c r="O15" i="2"/>
  <c r="G15" i="2"/>
  <c r="B15" i="2"/>
  <c r="G26" i="2"/>
  <c r="N92" i="2" l="1"/>
  <c r="M92" i="2"/>
  <c r="I92" i="2"/>
  <c r="H92" i="2"/>
  <c r="O92" i="2"/>
  <c r="K92" i="2"/>
  <c r="P46" i="2"/>
  <c r="J92" i="2"/>
  <c r="G71" i="2"/>
  <c r="P71" i="2" s="1"/>
  <c r="D37" i="2"/>
  <c r="B37" i="2"/>
  <c r="F37" i="2"/>
  <c r="G37" i="2"/>
  <c r="G92" i="2" s="1"/>
  <c r="F26" i="2"/>
  <c r="F15" i="2"/>
  <c r="F92" i="2" l="1"/>
  <c r="E15" i="2"/>
  <c r="P15" i="2" s="1"/>
  <c r="E37" i="2"/>
  <c r="P37" i="2" s="1"/>
  <c r="E26" i="2"/>
  <c r="P65" i="2"/>
  <c r="D26" i="2"/>
  <c r="C15" i="2"/>
  <c r="E92" i="2" l="1"/>
  <c r="P26" i="2"/>
  <c r="D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P92" i="2" l="1"/>
  <c r="C71" i="2"/>
  <c r="C65" i="2"/>
  <c r="C37" i="2"/>
  <c r="C26" i="2"/>
  <c r="C92" i="2" l="1"/>
  <c r="P49" i="2" l="1"/>
</calcChain>
</file>

<file path=xl/sharedStrings.xml><?xml version="1.0" encoding="utf-8"?>
<sst xmlns="http://schemas.openxmlformats.org/spreadsheetml/2006/main" count="127" uniqueCount="117">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</sst>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2" fillId="4" borderId="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3" fillId="0" borderId="9" xfId="0" applyNumberFormat="1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0" xfId="2" applyAlignment="1">
      <alignment horizontal="justify" vertical="center"/>
    </xf>
    <xf numFmtId="43" fontId="7" fillId="0" borderId="0" xfId="1" applyFont="1" applyFill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14" xfId="2" applyFill="1" applyBorder="1" applyAlignment="1">
      <alignment horizontal="center" vertical="center" wrapText="1"/>
    </xf>
    <xf numFmtId="0" fontId="11" fillId="4" borderId="15" xfId="2" applyFill="1" applyBorder="1" applyAlignment="1">
      <alignment horizontal="center" vertical="center" wrapText="1"/>
    </xf>
    <xf numFmtId="0" fontId="11" fillId="4" borderId="16" xfId="2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topLeftCell="A76" zoomScaleNormal="100" zoomScaleSheetLayoutView="100" workbookViewId="0">
      <selection activeCell="B101" sqref="B101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6" width="15.5703125" customWidth="1"/>
    <col min="7" max="8" width="15.5703125" style="4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5.85546875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8"/>
      <c r="H8" s="38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9"/>
      <c r="H9" s="39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294800000</v>
      </c>
      <c r="C10" s="11"/>
      <c r="D10" s="12">
        <v>23749318.100000001</v>
      </c>
      <c r="E10" s="12">
        <v>25806155.82</v>
      </c>
      <c r="F10" s="10">
        <v>22680713.920000002</v>
      </c>
      <c r="G10" s="56">
        <v>22577245.370000001</v>
      </c>
      <c r="H10" s="10">
        <v>21492814.850000001</v>
      </c>
      <c r="I10" s="10">
        <v>22798369.140000001</v>
      </c>
      <c r="J10" s="10">
        <v>27881171.120000005</v>
      </c>
      <c r="K10" s="10">
        <v>25969117.419999998</v>
      </c>
      <c r="L10" s="10"/>
      <c r="M10" s="10"/>
      <c r="N10" s="10"/>
      <c r="O10" s="10"/>
      <c r="P10" s="10"/>
    </row>
    <row r="11" spans="1:17" x14ac:dyDescent="0.25">
      <c r="A11" s="9" t="s">
        <v>3</v>
      </c>
      <c r="B11" s="10">
        <v>41808000</v>
      </c>
      <c r="C11" s="11"/>
      <c r="D11" s="12">
        <v>3541568.78</v>
      </c>
      <c r="E11" s="12">
        <v>3035860.07</v>
      </c>
      <c r="F11" s="10">
        <v>2757546.54</v>
      </c>
      <c r="G11" s="10">
        <v>2730079.41</v>
      </c>
      <c r="H11" s="10">
        <v>2261582.12</v>
      </c>
      <c r="I11" s="10">
        <v>3533832.71</v>
      </c>
      <c r="J11" s="10">
        <v>3507154.39</v>
      </c>
      <c r="K11" s="10">
        <v>3077235.5700000003</v>
      </c>
      <c r="L11" s="10"/>
      <c r="M11" s="10"/>
      <c r="N11" s="10"/>
      <c r="O11" s="10"/>
      <c r="P11" s="10"/>
    </row>
    <row r="12" spans="1:17" x14ac:dyDescent="0.25">
      <c r="A12" s="9" t="s">
        <v>4</v>
      </c>
      <c r="B12" s="10">
        <v>3120000</v>
      </c>
      <c r="C12" s="11"/>
      <c r="D12" s="12">
        <v>63000</v>
      </c>
      <c r="E12" s="12">
        <v>51197.99</v>
      </c>
      <c r="F12" s="10">
        <v>238000</v>
      </c>
      <c r="G12" s="10">
        <v>122200</v>
      </c>
      <c r="H12" s="10">
        <v>111000</v>
      </c>
      <c r="I12" s="10">
        <v>71700</v>
      </c>
      <c r="J12" s="10">
        <v>159000</v>
      </c>
      <c r="K12" s="10">
        <v>47003</v>
      </c>
      <c r="L12" s="10"/>
      <c r="M12" s="10"/>
      <c r="N12" s="10"/>
      <c r="O12" s="10"/>
      <c r="P12" s="10"/>
      <c r="Q12" s="1"/>
    </row>
    <row r="13" spans="1:17" x14ac:dyDescent="0.25">
      <c r="A13" s="9" t="s">
        <v>5</v>
      </c>
      <c r="B13" s="10">
        <v>115660000</v>
      </c>
      <c r="C13" s="11"/>
      <c r="D13" s="12">
        <v>6084113.6399999997</v>
      </c>
      <c r="E13" s="12">
        <v>6032113.6399999997</v>
      </c>
      <c r="F13" s="10">
        <v>6045463.6399999997</v>
      </c>
      <c r="G13" s="10">
        <v>6061296.96</v>
      </c>
      <c r="H13" s="10">
        <v>6059630.3200000003</v>
      </c>
      <c r="I13" s="10">
        <v>6411263.2400000002</v>
      </c>
      <c r="J13" s="10">
        <v>20875988</v>
      </c>
      <c r="K13" s="10">
        <v>27792084.759999998</v>
      </c>
      <c r="L13" s="10"/>
      <c r="M13" s="10"/>
      <c r="N13" s="10"/>
      <c r="O13" s="10"/>
      <c r="P13" s="10"/>
    </row>
    <row r="14" spans="1:17" x14ac:dyDescent="0.25">
      <c r="A14" s="9" t="s">
        <v>6</v>
      </c>
      <c r="B14" s="10">
        <v>36454000</v>
      </c>
      <c r="C14" s="11"/>
      <c r="D14" s="12">
        <v>2609739.7999999998</v>
      </c>
      <c r="E14" s="12">
        <v>2614290.23</v>
      </c>
      <c r="F14" s="10">
        <v>2587964.6800000002</v>
      </c>
      <c r="G14" s="10">
        <v>2603685.0099999998</v>
      </c>
      <c r="H14" s="10">
        <v>2574915.94</v>
      </c>
      <c r="I14" s="10">
        <v>2674453.0100000002</v>
      </c>
      <c r="J14" s="10">
        <v>2692452.29</v>
      </c>
      <c r="K14" s="10">
        <v>2689785.2399999998</v>
      </c>
      <c r="L14" s="10"/>
      <c r="M14" s="10"/>
      <c r="N14" s="10"/>
      <c r="O14" s="10"/>
      <c r="P14" s="10"/>
    </row>
    <row r="15" spans="1:17" x14ac:dyDescent="0.25">
      <c r="A15" s="13" t="s">
        <v>100</v>
      </c>
      <c r="B15" s="14">
        <f>+SUM(B10:B14)</f>
        <v>491842000</v>
      </c>
      <c r="C15" s="14">
        <f>+SUM(C10:C14)</f>
        <v>0</v>
      </c>
      <c r="D15" s="14">
        <f>SUM(D10:D14)</f>
        <v>36047740.32</v>
      </c>
      <c r="E15" s="14">
        <f>SUM(E10:E14)</f>
        <v>37539617.749999993</v>
      </c>
      <c r="F15" s="14">
        <f>SUM(F10:F14)</f>
        <v>34309688.780000001</v>
      </c>
      <c r="G15" s="42">
        <f>SUM(G10:G14)</f>
        <v>34094506.75</v>
      </c>
      <c r="H15" s="42">
        <f>SUM(H10:H14)</f>
        <v>32499943.230000004</v>
      </c>
      <c r="I15" s="14">
        <f t="shared" ref="I15:O15" si="0">SUM(I10:I14)</f>
        <v>35489618.100000001</v>
      </c>
      <c r="J15" s="14">
        <f t="shared" si="0"/>
        <v>55115765.800000004</v>
      </c>
      <c r="K15" s="14">
        <f t="shared" si="0"/>
        <v>59575225.990000002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>+SUM(D15:O15)</f>
        <v>324672106.71999997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3"/>
      <c r="H16" s="43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8316000</v>
      </c>
      <c r="C17" s="11"/>
      <c r="D17" s="12">
        <v>742122.44</v>
      </c>
      <c r="E17" s="12">
        <v>730147.53</v>
      </c>
      <c r="F17" s="10">
        <v>756375.37</v>
      </c>
      <c r="G17" s="10">
        <v>789063.72</v>
      </c>
      <c r="H17" s="10">
        <v>775302.46</v>
      </c>
      <c r="I17" s="10">
        <v>794155.64</v>
      </c>
      <c r="J17" s="10">
        <v>827174.48</v>
      </c>
      <c r="K17" s="10">
        <v>833114.88</v>
      </c>
      <c r="L17" s="10"/>
      <c r="M17" s="10"/>
      <c r="N17" s="10"/>
      <c r="O17" s="10"/>
      <c r="P17" s="10"/>
    </row>
    <row r="18" spans="1:16" x14ac:dyDescent="0.25">
      <c r="A18" s="9" t="s">
        <v>9</v>
      </c>
      <c r="B18" s="10">
        <v>15960000</v>
      </c>
      <c r="C18" s="11"/>
      <c r="D18" s="12">
        <v>100000</v>
      </c>
      <c r="E18" s="12">
        <v>227000</v>
      </c>
      <c r="F18" s="10">
        <v>246375.24</v>
      </c>
      <c r="G18" s="10">
        <v>751510</v>
      </c>
      <c r="H18" s="10">
        <v>616700.19999999995</v>
      </c>
      <c r="I18" s="10">
        <v>1135341.79</v>
      </c>
      <c r="J18" s="10">
        <v>2177421.2199999997</v>
      </c>
      <c r="K18" s="10">
        <v>1742559.98</v>
      </c>
      <c r="L18" s="10"/>
      <c r="M18" s="10"/>
      <c r="N18" s="10"/>
      <c r="O18" s="10"/>
      <c r="P18" s="10"/>
    </row>
    <row r="19" spans="1:16" x14ac:dyDescent="0.25">
      <c r="A19" s="9" t="s">
        <v>10</v>
      </c>
      <c r="B19" s="10">
        <v>2580000</v>
      </c>
      <c r="C19" s="11"/>
      <c r="D19" s="12">
        <v>0</v>
      </c>
      <c r="E19" s="12">
        <v>98072</v>
      </c>
      <c r="F19" s="10">
        <v>97730.65</v>
      </c>
      <c r="G19" s="10">
        <v>166966.39999999999</v>
      </c>
      <c r="H19" s="10">
        <v>0</v>
      </c>
      <c r="I19" s="10">
        <v>324305</v>
      </c>
      <c r="J19" s="10">
        <v>120850</v>
      </c>
      <c r="K19" s="10">
        <v>368857.9</v>
      </c>
      <c r="L19" s="10"/>
      <c r="M19" s="10"/>
      <c r="N19" s="10"/>
      <c r="O19" s="10"/>
      <c r="P19" s="10"/>
    </row>
    <row r="20" spans="1:16" x14ac:dyDescent="0.25">
      <c r="A20" s="9" t="s">
        <v>11</v>
      </c>
      <c r="B20" s="10">
        <v>1356000</v>
      </c>
      <c r="C20" s="11"/>
      <c r="D20" s="12">
        <v>3310</v>
      </c>
      <c r="E20" s="12">
        <v>0</v>
      </c>
      <c r="F20" s="10">
        <v>49800.77</v>
      </c>
      <c r="G20" s="10">
        <v>0</v>
      </c>
      <c r="H20" s="10">
        <v>153536.29999999999</v>
      </c>
      <c r="I20" s="10">
        <v>118050.18</v>
      </c>
      <c r="J20" s="10">
        <v>39000</v>
      </c>
      <c r="K20" s="10">
        <v>210823.94</v>
      </c>
      <c r="L20" s="10"/>
      <c r="M20" s="10"/>
      <c r="N20" s="10"/>
      <c r="O20" s="10"/>
      <c r="P20" s="10"/>
    </row>
    <row r="21" spans="1:16" x14ac:dyDescent="0.25">
      <c r="A21" s="9" t="s">
        <v>12</v>
      </c>
      <c r="B21" s="10">
        <v>8888000</v>
      </c>
      <c r="C21" s="11"/>
      <c r="D21" s="12">
        <v>440539.46</v>
      </c>
      <c r="E21" s="12">
        <v>417685.75</v>
      </c>
      <c r="F21" s="10">
        <v>109878.25</v>
      </c>
      <c r="G21" s="10">
        <v>746023.17</v>
      </c>
      <c r="H21" s="10">
        <v>965207.67</v>
      </c>
      <c r="I21" s="10">
        <v>732640.37</v>
      </c>
      <c r="J21" s="10">
        <v>2901032.94</v>
      </c>
      <c r="K21" s="10">
        <v>744175.71000000008</v>
      </c>
      <c r="L21" s="10"/>
      <c r="M21" s="10"/>
      <c r="N21" s="10"/>
      <c r="O21" s="10"/>
      <c r="P21" s="10"/>
    </row>
    <row r="22" spans="1:16" x14ac:dyDescent="0.25">
      <c r="A22" s="9" t="s">
        <v>13</v>
      </c>
      <c r="B22" s="10">
        <v>13056000</v>
      </c>
      <c r="C22" s="11"/>
      <c r="D22" s="12">
        <v>996931.16</v>
      </c>
      <c r="E22" s="12">
        <v>1012617.33</v>
      </c>
      <c r="F22" s="10">
        <v>1485099.59</v>
      </c>
      <c r="G22" s="10">
        <v>525957.35</v>
      </c>
      <c r="H22" s="10">
        <v>1021671.44</v>
      </c>
      <c r="I22" s="10">
        <v>1043331.21</v>
      </c>
      <c r="J22" s="10">
        <v>3143687.1799999997</v>
      </c>
      <c r="K22" s="10">
        <v>963735.82</v>
      </c>
      <c r="L22" s="10"/>
      <c r="M22" s="10"/>
      <c r="N22" s="10"/>
      <c r="O22" s="10"/>
      <c r="P22" s="10"/>
    </row>
    <row r="23" spans="1:16" ht="24.75" x14ac:dyDescent="0.25">
      <c r="A23" s="16" t="s">
        <v>14</v>
      </c>
      <c r="B23" s="10">
        <v>1560000</v>
      </c>
      <c r="C23" s="11"/>
      <c r="D23" s="12">
        <v>135794.4</v>
      </c>
      <c r="E23" s="12">
        <v>18644</v>
      </c>
      <c r="F23" s="10">
        <v>95639</v>
      </c>
      <c r="G23" s="10">
        <v>11800</v>
      </c>
      <c r="H23" s="10">
        <v>109230.95</v>
      </c>
      <c r="I23" s="10">
        <v>41019.5</v>
      </c>
      <c r="J23" s="10">
        <v>23187</v>
      </c>
      <c r="K23" s="10">
        <v>85904</v>
      </c>
      <c r="L23" s="10"/>
      <c r="M23" s="10"/>
      <c r="N23" s="10"/>
      <c r="O23" s="10"/>
      <c r="P23" s="10"/>
    </row>
    <row r="24" spans="1:16" x14ac:dyDescent="0.25">
      <c r="A24" s="9" t="s">
        <v>15</v>
      </c>
      <c r="B24" s="10">
        <v>59580000</v>
      </c>
      <c r="C24" s="11"/>
      <c r="D24" s="12">
        <v>2500174.7200000002</v>
      </c>
      <c r="E24" s="12">
        <v>2207104.8199999998</v>
      </c>
      <c r="F24" s="10">
        <v>1947336.95</v>
      </c>
      <c r="G24" s="10">
        <v>4860621.47</v>
      </c>
      <c r="H24" s="10">
        <v>2790635.95</v>
      </c>
      <c r="I24" s="10">
        <v>1333537.68</v>
      </c>
      <c r="J24" s="10">
        <v>3149090.46</v>
      </c>
      <c r="K24" s="10">
        <v>2493811.48</v>
      </c>
      <c r="L24" s="10"/>
      <c r="M24" s="10"/>
      <c r="N24" s="10"/>
      <c r="O24" s="10"/>
      <c r="P24" s="10"/>
    </row>
    <row r="25" spans="1:16" x14ac:dyDescent="0.25">
      <c r="A25" s="9" t="s">
        <v>16</v>
      </c>
      <c r="B25" s="10">
        <v>5160000</v>
      </c>
      <c r="C25" s="11"/>
      <c r="D25" s="12">
        <v>202754.97</v>
      </c>
      <c r="E25" s="12">
        <v>478964.33</v>
      </c>
      <c r="F25" s="10">
        <v>200221.37</v>
      </c>
      <c r="G25" s="10">
        <v>106005.18</v>
      </c>
      <c r="H25" s="10">
        <v>51500</v>
      </c>
      <c r="I25" s="10">
        <v>57600</v>
      </c>
      <c r="J25" s="10">
        <v>21600</v>
      </c>
      <c r="K25" s="10">
        <v>1168897.47</v>
      </c>
      <c r="L25" s="10"/>
      <c r="M25" s="10"/>
      <c r="N25" s="10"/>
      <c r="O25" s="10"/>
      <c r="P25" s="10"/>
    </row>
    <row r="26" spans="1:16" x14ac:dyDescent="0.25">
      <c r="A26" s="13" t="s">
        <v>100</v>
      </c>
      <c r="B26" s="14">
        <f>+SUM(B17:B25)</f>
        <v>116456000</v>
      </c>
      <c r="C26" s="14">
        <f>+SUM(C17:C25)</f>
        <v>0</v>
      </c>
      <c r="D26" s="14">
        <f>SUM(D17:D25)</f>
        <v>5121627.1499999994</v>
      </c>
      <c r="E26" s="14">
        <f>SUM(E17:E25)</f>
        <v>5190235.76</v>
      </c>
      <c r="F26" s="14">
        <f>SUM(F17:F25)</f>
        <v>4988457.1900000004</v>
      </c>
      <c r="G26" s="42">
        <f>SUM(G17:G25)</f>
        <v>7957947.2899999991</v>
      </c>
      <c r="H26" s="42">
        <f t="shared" ref="H26:O26" si="1">SUM(H17:H25)</f>
        <v>6483784.9700000007</v>
      </c>
      <c r="I26" s="14">
        <f t="shared" si="1"/>
        <v>5579981.3700000001</v>
      </c>
      <c r="J26" s="14">
        <f t="shared" si="1"/>
        <v>12403043.280000001</v>
      </c>
      <c r="K26" s="14">
        <f t="shared" si="1"/>
        <v>8611881.1799999997</v>
      </c>
      <c r="L26" s="14">
        <f>SUM(L17:L25)</f>
        <v>0</v>
      </c>
      <c r="M26" s="14">
        <f t="shared" si="1"/>
        <v>0</v>
      </c>
      <c r="N26" s="14">
        <f t="shared" si="1"/>
        <v>0</v>
      </c>
      <c r="O26" s="14">
        <f t="shared" si="1"/>
        <v>0</v>
      </c>
      <c r="P26" s="14">
        <f>+SUM(D26:O26)</f>
        <v>56336958.189999998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3"/>
      <c r="H27" s="43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720000</v>
      </c>
      <c r="C28" s="11"/>
      <c r="D28" s="12">
        <v>84692.6</v>
      </c>
      <c r="E28" s="56">
        <v>57303.8</v>
      </c>
      <c r="F28" s="10">
        <v>67652.990000000005</v>
      </c>
      <c r="G28" s="10">
        <v>101309.52</v>
      </c>
      <c r="H28" s="41">
        <v>54229.1</v>
      </c>
      <c r="I28" s="10">
        <v>59767</v>
      </c>
      <c r="J28" s="10">
        <v>109291.6</v>
      </c>
      <c r="K28" s="10">
        <v>215533.4</v>
      </c>
      <c r="L28" s="10"/>
      <c r="M28" s="10"/>
      <c r="N28" s="10"/>
      <c r="O28" s="10"/>
      <c r="P28" s="10"/>
    </row>
    <row r="29" spans="1:16" x14ac:dyDescent="0.25">
      <c r="A29" s="9" t="s">
        <v>19</v>
      </c>
      <c r="B29" s="10">
        <v>180000</v>
      </c>
      <c r="C29" s="11"/>
      <c r="D29" s="12">
        <v>2048.09</v>
      </c>
      <c r="E29" s="56">
        <v>508.88</v>
      </c>
      <c r="F29" s="10">
        <v>1627</v>
      </c>
      <c r="G29" s="10">
        <v>1420.96</v>
      </c>
      <c r="H29" s="41">
        <v>1176.3499999999999</v>
      </c>
      <c r="I29" s="10">
        <v>317948.06</v>
      </c>
      <c r="J29" s="10">
        <v>1279.22</v>
      </c>
      <c r="K29" s="10">
        <v>1146.3800000000001</v>
      </c>
      <c r="L29" s="10"/>
      <c r="M29" s="10"/>
      <c r="N29" s="10"/>
      <c r="O29" s="10"/>
      <c r="P29" s="10"/>
    </row>
    <row r="30" spans="1:16" x14ac:dyDescent="0.25">
      <c r="A30" s="9" t="s">
        <v>20</v>
      </c>
      <c r="B30" s="10">
        <v>864000</v>
      </c>
      <c r="C30" s="11"/>
      <c r="D30" s="12">
        <v>109305.08</v>
      </c>
      <c r="E30" s="56">
        <v>99085.94</v>
      </c>
      <c r="F30" s="10">
        <v>91935.7</v>
      </c>
      <c r="G30" s="10">
        <v>82833.3</v>
      </c>
      <c r="H30" s="41">
        <v>107557.26</v>
      </c>
      <c r="I30" s="10">
        <v>99006.01</v>
      </c>
      <c r="J30" s="10">
        <v>173709.49</v>
      </c>
      <c r="K30" s="10">
        <v>102871.76</v>
      </c>
      <c r="L30" s="10"/>
      <c r="M30" s="10"/>
      <c r="N30" s="10"/>
      <c r="O30" s="10"/>
      <c r="P30" s="10"/>
    </row>
    <row r="31" spans="1:16" x14ac:dyDescent="0.25">
      <c r="A31" s="9" t="s">
        <v>21</v>
      </c>
      <c r="B31" s="10">
        <v>84000</v>
      </c>
      <c r="C31" s="11"/>
      <c r="D31" s="12">
        <v>499.14</v>
      </c>
      <c r="E31" s="56">
        <v>0</v>
      </c>
      <c r="F31" s="10">
        <v>998.28</v>
      </c>
      <c r="G31" s="10">
        <v>499.14</v>
      </c>
      <c r="H31" s="41">
        <v>499.14</v>
      </c>
      <c r="I31" s="10">
        <v>949.14</v>
      </c>
      <c r="J31" s="10">
        <v>499.14</v>
      </c>
      <c r="K31" s="10">
        <v>998.28</v>
      </c>
      <c r="L31" s="10"/>
      <c r="M31" s="10"/>
      <c r="N31" s="10"/>
      <c r="O31" s="10"/>
      <c r="P31" s="10"/>
    </row>
    <row r="32" spans="1:16" x14ac:dyDescent="0.25">
      <c r="A32" s="9" t="s">
        <v>22</v>
      </c>
      <c r="B32" s="10">
        <v>257380</v>
      </c>
      <c r="C32" s="11"/>
      <c r="D32" s="12">
        <v>36774.959999999999</v>
      </c>
      <c r="E32" s="56">
        <v>3867.66</v>
      </c>
      <c r="F32" s="10">
        <v>1783.05</v>
      </c>
      <c r="G32" s="10">
        <v>455.24</v>
      </c>
      <c r="H32" s="41">
        <v>5219.3</v>
      </c>
      <c r="I32" s="10">
        <v>2434.96</v>
      </c>
      <c r="J32" s="10">
        <v>5979.72</v>
      </c>
      <c r="K32" s="10">
        <v>2294.96</v>
      </c>
      <c r="L32" s="10"/>
      <c r="M32" s="10"/>
      <c r="N32" s="10"/>
      <c r="O32" s="10"/>
      <c r="P32" s="10"/>
    </row>
    <row r="33" spans="1:16" x14ac:dyDescent="0.25">
      <c r="A33" s="9" t="s">
        <v>23</v>
      </c>
      <c r="B33" s="10">
        <v>5700</v>
      </c>
      <c r="C33" s="11"/>
      <c r="D33" s="12">
        <v>5533.28</v>
      </c>
      <c r="E33" s="12">
        <v>52274</v>
      </c>
      <c r="F33" s="10">
        <v>991.19</v>
      </c>
      <c r="G33" s="10">
        <v>0</v>
      </c>
      <c r="H33" s="41">
        <v>3509.94</v>
      </c>
      <c r="I33" s="10">
        <v>4747.99</v>
      </c>
      <c r="J33" s="10">
        <v>7920.08</v>
      </c>
      <c r="K33" s="10">
        <v>0</v>
      </c>
      <c r="L33" s="10"/>
      <c r="M33" s="10"/>
      <c r="N33" s="10"/>
      <c r="O33" s="10"/>
      <c r="P33" s="10"/>
    </row>
    <row r="34" spans="1:16" x14ac:dyDescent="0.25">
      <c r="A34" s="9" t="s">
        <v>24</v>
      </c>
      <c r="B34" s="10">
        <v>7740400</v>
      </c>
      <c r="C34" s="11"/>
      <c r="D34" s="12">
        <v>465607</v>
      </c>
      <c r="E34" s="12">
        <v>533484</v>
      </c>
      <c r="F34" s="10">
        <v>688247</v>
      </c>
      <c r="G34" s="10">
        <v>464867</v>
      </c>
      <c r="H34" s="41">
        <v>464867</v>
      </c>
      <c r="I34" s="10">
        <v>917307</v>
      </c>
      <c r="J34" s="10">
        <v>620279.79</v>
      </c>
      <c r="K34" s="10">
        <v>519830</v>
      </c>
      <c r="L34" s="10"/>
      <c r="M34" s="10"/>
      <c r="N34" s="10"/>
      <c r="O34" s="10"/>
      <c r="P34" s="10"/>
    </row>
    <row r="35" spans="1:16" ht="12" customHeight="1" x14ac:dyDescent="0.25">
      <c r="A35" s="9" t="s">
        <v>25</v>
      </c>
      <c r="B35" s="10"/>
      <c r="C35" s="11"/>
      <c r="D35" s="12"/>
      <c r="E35" s="12">
        <v>0</v>
      </c>
      <c r="F35" s="10">
        <v>0</v>
      </c>
      <c r="G35" s="10">
        <v>0</v>
      </c>
      <c r="H35" s="41">
        <v>0</v>
      </c>
      <c r="I35" s="10">
        <v>0</v>
      </c>
      <c r="J35" s="10">
        <v>0</v>
      </c>
      <c r="K35" s="10">
        <v>0</v>
      </c>
      <c r="L35" s="10"/>
      <c r="M35" s="10"/>
      <c r="N35" s="10"/>
      <c r="O35" s="10"/>
      <c r="P35" s="10"/>
    </row>
    <row r="36" spans="1:16" x14ac:dyDescent="0.25">
      <c r="A36" s="9" t="s">
        <v>26</v>
      </c>
      <c r="B36" s="10">
        <v>6029920</v>
      </c>
      <c r="C36" s="11"/>
      <c r="D36" s="12">
        <v>418648.36</v>
      </c>
      <c r="E36" s="12">
        <v>220176.45</v>
      </c>
      <c r="F36" s="10">
        <v>98634.57</v>
      </c>
      <c r="G36" s="10">
        <v>143996.68</v>
      </c>
      <c r="H36" s="41">
        <v>68354.11</v>
      </c>
      <c r="I36" s="10">
        <v>107570.39</v>
      </c>
      <c r="J36" s="10">
        <v>104299.17000000001</v>
      </c>
      <c r="K36" s="10">
        <v>216072.24</v>
      </c>
      <c r="L36" s="10"/>
      <c r="M36" s="10"/>
      <c r="N36" s="10"/>
      <c r="O36" s="10"/>
      <c r="P36" s="10"/>
    </row>
    <row r="37" spans="1:16" x14ac:dyDescent="0.25">
      <c r="A37" s="13" t="s">
        <v>100</v>
      </c>
      <c r="B37" s="14">
        <f>+SUM(B28:B36)</f>
        <v>15881400</v>
      </c>
      <c r="C37" s="14">
        <f>+SUM(C28:C36)</f>
        <v>0</v>
      </c>
      <c r="D37" s="14">
        <f>SUM(D28:D36)</f>
        <v>1123108.51</v>
      </c>
      <c r="E37" s="14">
        <f>SUM(E28:E36)</f>
        <v>966700.73</v>
      </c>
      <c r="F37" s="14">
        <f>SUM(F28:F36)</f>
        <v>951869.78</v>
      </c>
      <c r="G37" s="42">
        <f>SUM(G28:G36)</f>
        <v>795381.84000000008</v>
      </c>
      <c r="H37" s="42">
        <f t="shared" ref="H37:O37" si="2">SUM(H28:H36)</f>
        <v>705412.2</v>
      </c>
      <c r="I37" s="14">
        <f t="shared" si="2"/>
        <v>1509730.55</v>
      </c>
      <c r="J37" s="14">
        <f t="shared" si="2"/>
        <v>1023258.2100000001</v>
      </c>
      <c r="K37" s="14">
        <f t="shared" si="2"/>
        <v>1058747.02</v>
      </c>
      <c r="L37" s="14">
        <f t="shared" si="2"/>
        <v>0</v>
      </c>
      <c r="M37" s="14">
        <f t="shared" si="2"/>
        <v>0</v>
      </c>
      <c r="N37" s="14">
        <f t="shared" si="2"/>
        <v>0</v>
      </c>
      <c r="O37" s="14">
        <f t="shared" si="2"/>
        <v>0</v>
      </c>
      <c r="P37" s="14">
        <f>+SUM(D37:O37)</f>
        <v>8134208.8399999999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3"/>
      <c r="H38" s="43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1675000</v>
      </c>
      <c r="C39" s="11"/>
      <c r="D39" s="12">
        <v>385420</v>
      </c>
      <c r="E39" s="12">
        <v>0</v>
      </c>
      <c r="F39" s="10">
        <v>0</v>
      </c>
      <c r="G39" s="10">
        <v>0</v>
      </c>
      <c r="H39" s="41">
        <v>268520</v>
      </c>
      <c r="I39" s="10">
        <v>0</v>
      </c>
      <c r="J39" s="10">
        <v>0</v>
      </c>
      <c r="K39" s="10">
        <v>0</v>
      </c>
      <c r="L39" s="10"/>
      <c r="M39" s="10"/>
      <c r="N39" s="10"/>
      <c r="O39" s="10"/>
      <c r="P39" s="10"/>
    </row>
    <row r="40" spans="1:16" x14ac:dyDescent="0.25">
      <c r="A40" s="9" t="s">
        <v>29</v>
      </c>
      <c r="B40" s="10">
        <v>0</v>
      </c>
      <c r="C40" s="11"/>
      <c r="D40" s="12">
        <v>0</v>
      </c>
      <c r="E40" s="12">
        <v>0</v>
      </c>
      <c r="F40" s="10">
        <v>0</v>
      </c>
      <c r="G40" s="10">
        <v>0</v>
      </c>
      <c r="H40" s="41">
        <v>0</v>
      </c>
      <c r="I40" s="10">
        <v>0</v>
      </c>
      <c r="J40" s="10">
        <v>0</v>
      </c>
      <c r="K40" s="10">
        <v>0</v>
      </c>
      <c r="L40" s="10"/>
      <c r="M40" s="10"/>
      <c r="N40" s="10"/>
      <c r="O40" s="10"/>
      <c r="P40" s="10"/>
    </row>
    <row r="41" spans="1:16" x14ac:dyDescent="0.25">
      <c r="A41" s="9" t="s">
        <v>30</v>
      </c>
      <c r="B41" s="10">
        <v>0</v>
      </c>
      <c r="C41" s="11"/>
      <c r="D41" s="12">
        <v>0</v>
      </c>
      <c r="E41" s="12">
        <v>0</v>
      </c>
      <c r="F41" s="10">
        <v>0</v>
      </c>
      <c r="G41" s="10">
        <v>0</v>
      </c>
      <c r="H41" s="41">
        <v>0</v>
      </c>
      <c r="I41" s="10">
        <v>0</v>
      </c>
      <c r="J41" s="10">
        <v>0</v>
      </c>
      <c r="K41" s="10">
        <v>0</v>
      </c>
      <c r="L41" s="10"/>
      <c r="M41" s="10"/>
      <c r="N41" s="10"/>
      <c r="O41" s="10"/>
      <c r="P41" s="10"/>
    </row>
    <row r="42" spans="1:16" x14ac:dyDescent="0.25">
      <c r="A42" s="9" t="s">
        <v>31</v>
      </c>
      <c r="B42" s="10">
        <v>0</v>
      </c>
      <c r="C42" s="11"/>
      <c r="D42" s="12">
        <v>0</v>
      </c>
      <c r="E42" s="12">
        <v>0</v>
      </c>
      <c r="F42" s="10">
        <v>0</v>
      </c>
      <c r="G42" s="10">
        <v>0</v>
      </c>
      <c r="H42" s="41">
        <v>0</v>
      </c>
      <c r="I42" s="10">
        <v>0</v>
      </c>
      <c r="J42" s="10">
        <v>0</v>
      </c>
      <c r="K42" s="10">
        <v>0</v>
      </c>
      <c r="L42" s="10"/>
      <c r="M42" s="10"/>
      <c r="N42" s="10"/>
      <c r="O42" s="10"/>
      <c r="P42" s="10"/>
    </row>
    <row r="43" spans="1:16" x14ac:dyDescent="0.25">
      <c r="A43" s="9" t="s">
        <v>32</v>
      </c>
      <c r="B43" s="10">
        <v>0</v>
      </c>
      <c r="C43" s="11"/>
      <c r="D43" s="12">
        <v>0</v>
      </c>
      <c r="E43" s="12">
        <v>0</v>
      </c>
      <c r="F43" s="10">
        <v>0</v>
      </c>
      <c r="G43" s="10">
        <v>0</v>
      </c>
      <c r="H43" s="41">
        <v>0</v>
      </c>
      <c r="I43" s="10">
        <v>0</v>
      </c>
      <c r="J43" s="10">
        <v>0</v>
      </c>
      <c r="K43" s="10">
        <v>0</v>
      </c>
      <c r="L43" s="10"/>
      <c r="M43" s="10"/>
      <c r="N43" s="10"/>
      <c r="O43" s="10"/>
      <c r="P43" s="10"/>
    </row>
    <row r="44" spans="1:16" x14ac:dyDescent="0.25">
      <c r="A44" s="9" t="s">
        <v>33</v>
      </c>
      <c r="B44" s="10">
        <v>2160000</v>
      </c>
      <c r="C44" s="11"/>
      <c r="D44" s="12">
        <v>66606.25</v>
      </c>
      <c r="E44" s="12">
        <v>66606.25</v>
      </c>
      <c r="F44" s="10">
        <v>66606.25</v>
      </c>
      <c r="G44" s="10">
        <v>66606.25</v>
      </c>
      <c r="H44" s="41">
        <v>397356.25</v>
      </c>
      <c r="I44" s="10">
        <v>66606.25</v>
      </c>
      <c r="J44" s="10">
        <v>66606.25</v>
      </c>
      <c r="K44" s="10">
        <v>66606.25</v>
      </c>
      <c r="L44" s="10"/>
      <c r="M44" s="10"/>
      <c r="N44" s="10"/>
      <c r="O44" s="10"/>
      <c r="P44" s="10"/>
    </row>
    <row r="45" spans="1:16" x14ac:dyDescent="0.25">
      <c r="A45" s="9" t="s">
        <v>34</v>
      </c>
      <c r="B45" s="10">
        <v>0</v>
      </c>
      <c r="C45" s="11"/>
      <c r="D45" s="12">
        <v>0</v>
      </c>
      <c r="E45" s="12">
        <v>0</v>
      </c>
      <c r="F45" s="14">
        <v>0</v>
      </c>
      <c r="G45" s="14">
        <v>0</v>
      </c>
      <c r="H45" s="42">
        <v>0</v>
      </c>
      <c r="I45" s="14">
        <v>0</v>
      </c>
      <c r="J45" s="14">
        <v>0</v>
      </c>
      <c r="K45" s="14">
        <v>0</v>
      </c>
      <c r="L45" s="18"/>
      <c r="M45" s="17"/>
      <c r="N45" s="10"/>
      <c r="O45" s="10"/>
      <c r="P45" s="10"/>
    </row>
    <row r="46" spans="1:16" x14ac:dyDescent="0.25">
      <c r="A46" s="13" t="s">
        <v>100</v>
      </c>
      <c r="B46" s="14">
        <f>+SUM(B39:B45)</f>
        <v>3835000</v>
      </c>
      <c r="C46" s="14">
        <f t="shared" ref="C46:P46" si="3">+SUM(C39:C45)</f>
        <v>0</v>
      </c>
      <c r="D46" s="14">
        <f t="shared" si="3"/>
        <v>452026.25</v>
      </c>
      <c r="E46" s="14">
        <f t="shared" si="3"/>
        <v>66606.25</v>
      </c>
      <c r="F46" s="14">
        <f t="shared" si="3"/>
        <v>66606.25</v>
      </c>
      <c r="G46" s="42">
        <f t="shared" si="3"/>
        <v>66606.25</v>
      </c>
      <c r="H46" s="42">
        <f t="shared" si="3"/>
        <v>665876.25</v>
      </c>
      <c r="I46" s="14">
        <f t="shared" si="3"/>
        <v>66606.25</v>
      </c>
      <c r="J46" s="14">
        <f t="shared" si="3"/>
        <v>66606.25</v>
      </c>
      <c r="K46" s="14">
        <f t="shared" si="3"/>
        <v>66606.25</v>
      </c>
      <c r="L46" s="14">
        <f>+SUM(L39:L45)</f>
        <v>0</v>
      </c>
      <c r="M46" s="14">
        <f t="shared" si="3"/>
        <v>0</v>
      </c>
      <c r="N46" s="14">
        <f t="shared" si="3"/>
        <v>0</v>
      </c>
      <c r="O46" s="14">
        <f t="shared" si="3"/>
        <v>0</v>
      </c>
      <c r="P46" s="14">
        <f t="shared" si="3"/>
        <v>0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3"/>
      <c r="H47" s="43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40"/>
      <c r="H48" s="40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40">
        <v>0</v>
      </c>
      <c r="H49" s="40"/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4">+D49+E49+F49+G49+H49+I49+J49+K49+L49+M49+N49+O49</f>
        <v>0</v>
      </c>
    </row>
    <row r="50" spans="1:16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40">
        <v>0</v>
      </c>
      <c r="H50" s="40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40">
        <v>0</v>
      </c>
      <c r="H51" s="40"/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40">
        <v>0</v>
      </c>
      <c r="H52" s="40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40">
        <v>0</v>
      </c>
      <c r="H53" s="40">
        <v>0</v>
      </c>
      <c r="I53" s="12">
        <v>0</v>
      </c>
      <c r="J53" s="17"/>
      <c r="K53" s="17"/>
      <c r="L53" s="18"/>
      <c r="M53" s="17"/>
      <c r="N53" s="10"/>
      <c r="O53" s="10"/>
      <c r="P53" s="10">
        <v>0</v>
      </c>
    </row>
    <row r="54" spans="1:16" x14ac:dyDescent="0.25">
      <c r="A54" s="13" t="s">
        <v>100</v>
      </c>
      <c r="B54" s="12">
        <v>0</v>
      </c>
      <c r="C54" s="12"/>
      <c r="D54" s="12">
        <v>0</v>
      </c>
      <c r="E54" s="12">
        <v>0</v>
      </c>
      <c r="F54" s="14">
        <v>0</v>
      </c>
      <c r="G54" s="40">
        <v>0</v>
      </c>
      <c r="H54" s="40"/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3"/>
      <c r="H55" s="43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14000600</v>
      </c>
      <c r="C56" s="11"/>
      <c r="D56" s="12">
        <v>4794669.21</v>
      </c>
      <c r="E56" s="12">
        <v>48877.760000000002</v>
      </c>
      <c r="F56" s="12">
        <v>0</v>
      </c>
      <c r="G56" s="10">
        <v>0</v>
      </c>
      <c r="H56" s="41"/>
      <c r="I56" s="10">
        <v>73160</v>
      </c>
      <c r="J56" s="10"/>
      <c r="K56" s="10">
        <v>970856.74</v>
      </c>
      <c r="L56" s="10"/>
      <c r="M56" s="14"/>
      <c r="N56" s="10"/>
      <c r="O56" s="10"/>
      <c r="P56" s="10"/>
    </row>
    <row r="57" spans="1:16" x14ac:dyDescent="0.25">
      <c r="A57" s="9" t="s">
        <v>44</v>
      </c>
      <c r="B57" s="10">
        <v>0</v>
      </c>
      <c r="C57" s="11"/>
      <c r="D57" s="12">
        <v>0</v>
      </c>
      <c r="E57" s="12">
        <v>920400</v>
      </c>
      <c r="F57" s="12">
        <v>0</v>
      </c>
      <c r="G57" s="14">
        <v>0</v>
      </c>
      <c r="H57" s="42"/>
      <c r="I57" s="12">
        <v>0</v>
      </c>
      <c r="J57" s="14"/>
      <c r="K57" s="14">
        <v>0</v>
      </c>
      <c r="L57" s="10"/>
      <c r="M57" s="10"/>
      <c r="N57" s="10"/>
      <c r="O57" s="10"/>
      <c r="P57" s="10"/>
    </row>
    <row r="58" spans="1:16" x14ac:dyDescent="0.25">
      <c r="A58" s="9" t="s">
        <v>45</v>
      </c>
      <c r="B58" s="10">
        <v>0</v>
      </c>
      <c r="C58" s="11"/>
      <c r="D58" s="12">
        <v>0</v>
      </c>
      <c r="E58" s="12">
        <v>0</v>
      </c>
      <c r="F58" s="12">
        <v>0</v>
      </c>
      <c r="G58" s="10">
        <v>0</v>
      </c>
      <c r="H58" s="41"/>
      <c r="I58" s="12">
        <v>0</v>
      </c>
      <c r="J58" s="14"/>
      <c r="K58" s="14">
        <v>0</v>
      </c>
      <c r="L58" s="10"/>
      <c r="M58" s="10"/>
      <c r="N58" s="10"/>
      <c r="O58" s="10"/>
      <c r="P58" s="10"/>
    </row>
    <row r="59" spans="1:16" x14ac:dyDescent="0.25">
      <c r="A59" s="9" t="s">
        <v>46</v>
      </c>
      <c r="B59" s="10">
        <v>0</v>
      </c>
      <c r="C59" s="11"/>
      <c r="D59" s="12">
        <v>0</v>
      </c>
      <c r="E59" s="12">
        <v>0</v>
      </c>
      <c r="F59" s="12">
        <v>0</v>
      </c>
      <c r="G59" s="10">
        <v>0</v>
      </c>
      <c r="H59" s="41"/>
      <c r="I59" s="12">
        <v>0</v>
      </c>
      <c r="J59" s="14"/>
      <c r="K59" s="14">
        <v>0</v>
      </c>
      <c r="L59" s="10"/>
      <c r="M59" s="10"/>
      <c r="N59" s="10"/>
      <c r="O59" s="10"/>
      <c r="P59" s="10"/>
    </row>
    <row r="60" spans="1:16" x14ac:dyDescent="0.25">
      <c r="A60" s="9" t="s">
        <v>47</v>
      </c>
      <c r="B60" s="10">
        <v>0</v>
      </c>
      <c r="C60" s="11"/>
      <c r="D60" s="12">
        <v>0</v>
      </c>
      <c r="E60" s="12">
        <v>0</v>
      </c>
      <c r="F60" s="12">
        <v>0</v>
      </c>
      <c r="G60" s="10">
        <v>141452.5</v>
      </c>
      <c r="H60" s="41"/>
      <c r="I60" s="12">
        <v>0</v>
      </c>
      <c r="J60" s="14"/>
      <c r="K60" s="10">
        <v>145000</v>
      </c>
      <c r="L60" s="10"/>
      <c r="M60" s="10"/>
      <c r="N60" s="10"/>
      <c r="O60" s="10"/>
      <c r="P60" s="10"/>
    </row>
    <row r="61" spans="1:16" x14ac:dyDescent="0.25">
      <c r="A61" s="9" t="s">
        <v>48</v>
      </c>
      <c r="B61" s="10">
        <v>0</v>
      </c>
      <c r="C61" s="11"/>
      <c r="D61" s="12">
        <v>942619.24</v>
      </c>
      <c r="E61" s="12">
        <v>0</v>
      </c>
      <c r="F61" s="12">
        <v>0</v>
      </c>
      <c r="G61" s="14">
        <v>0</v>
      </c>
      <c r="H61" s="42"/>
      <c r="I61" s="12">
        <v>0</v>
      </c>
      <c r="J61" s="14"/>
      <c r="K61" s="14">
        <v>0</v>
      </c>
      <c r="L61" s="10"/>
      <c r="M61" s="10"/>
      <c r="N61" s="10"/>
      <c r="O61" s="10"/>
      <c r="P61" s="10"/>
    </row>
    <row r="62" spans="1:16" x14ac:dyDescent="0.25">
      <c r="A62" s="9" t="s">
        <v>49</v>
      </c>
      <c r="B62" s="10">
        <v>0</v>
      </c>
      <c r="C62" s="11"/>
      <c r="D62" s="12">
        <v>0</v>
      </c>
      <c r="E62" s="12">
        <v>0</v>
      </c>
      <c r="F62" s="12">
        <v>0</v>
      </c>
      <c r="G62" s="14">
        <v>0</v>
      </c>
      <c r="H62" s="42"/>
      <c r="I62" s="12">
        <v>0</v>
      </c>
      <c r="J62" s="14"/>
      <c r="K62" s="14">
        <v>0</v>
      </c>
      <c r="L62" s="10"/>
      <c r="M62" s="10"/>
      <c r="N62" s="10"/>
      <c r="O62" s="10"/>
      <c r="P62" s="10"/>
    </row>
    <row r="63" spans="1:16" x14ac:dyDescent="0.25">
      <c r="A63" s="9" t="s">
        <v>50</v>
      </c>
      <c r="B63" s="10">
        <v>0</v>
      </c>
      <c r="C63" s="11"/>
      <c r="D63" s="12">
        <v>0</v>
      </c>
      <c r="E63" s="12">
        <v>0</v>
      </c>
      <c r="F63" s="12">
        <v>0</v>
      </c>
      <c r="G63" s="14">
        <v>0</v>
      </c>
      <c r="H63" s="42"/>
      <c r="I63" s="12">
        <v>0</v>
      </c>
      <c r="J63" s="14"/>
      <c r="K63" s="14">
        <v>0</v>
      </c>
      <c r="L63" s="10"/>
      <c r="M63" s="10"/>
      <c r="N63" s="10"/>
      <c r="O63" s="10"/>
      <c r="P63" s="10"/>
    </row>
    <row r="64" spans="1:16" x14ac:dyDescent="0.25">
      <c r="A64" s="9" t="s">
        <v>51</v>
      </c>
      <c r="B64" s="10">
        <v>0</v>
      </c>
      <c r="C64" s="11"/>
      <c r="D64" s="12">
        <v>0</v>
      </c>
      <c r="E64" s="12">
        <v>0</v>
      </c>
      <c r="F64" s="12">
        <v>0</v>
      </c>
      <c r="G64" s="14">
        <v>0</v>
      </c>
      <c r="H64" s="42"/>
      <c r="I64" s="10">
        <v>29500</v>
      </c>
      <c r="J64" s="14"/>
      <c r="K64" s="14">
        <v>0</v>
      </c>
      <c r="L64" s="10"/>
      <c r="M64" s="10"/>
      <c r="N64" s="10"/>
      <c r="O64" s="14"/>
      <c r="P64" s="10"/>
    </row>
    <row r="65" spans="1:16" x14ac:dyDescent="0.25">
      <c r="A65" s="13" t="s">
        <v>100</v>
      </c>
      <c r="B65" s="14">
        <f>+SUM(B56:B64)</f>
        <v>14000600</v>
      </c>
      <c r="C65" s="14">
        <f>+SUM(C56:C64)</f>
        <v>0</v>
      </c>
      <c r="D65" s="14">
        <f>+SUM(D56:D64)</f>
        <v>5737288.4500000002</v>
      </c>
      <c r="E65" s="14">
        <f>+SUM(E56:E64)</f>
        <v>969277.76</v>
      </c>
      <c r="F65" s="14">
        <f>+SUM(F56:F64)</f>
        <v>0</v>
      </c>
      <c r="G65" s="42">
        <f>SUM(G56:G64)</f>
        <v>141452.5</v>
      </c>
      <c r="H65" s="42">
        <f>SUM(H56:H64)</f>
        <v>0</v>
      </c>
      <c r="I65" s="14">
        <f>SUM(I56:I64)</f>
        <v>102660</v>
      </c>
      <c r="J65" s="14">
        <f t="shared" ref="J65:N65" si="5">SUM(J56:J64)</f>
        <v>0</v>
      </c>
      <c r="K65" s="14">
        <f t="shared" si="5"/>
        <v>1115856.74</v>
      </c>
      <c r="L65" s="14">
        <f t="shared" si="5"/>
        <v>0</v>
      </c>
      <c r="M65" s="14">
        <f t="shared" si="5"/>
        <v>0</v>
      </c>
      <c r="N65" s="14">
        <f t="shared" si="5"/>
        <v>0</v>
      </c>
      <c r="O65" s="14">
        <f t="shared" ref="O65" si="6">SUM(O56:O63)</f>
        <v>0</v>
      </c>
      <c r="P65" s="14">
        <f>+SUM(D65:O65)</f>
        <v>8066535.4500000002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3"/>
      <c r="H66" s="43"/>
      <c r="I66" s="15"/>
      <c r="J66" s="15"/>
      <c r="K66" s="15"/>
      <c r="L66" s="15"/>
      <c r="M66" s="15"/>
      <c r="N66" s="15"/>
      <c r="O66" s="15"/>
      <c r="P66" s="10">
        <f t="shared" ref="P66" si="7">+SUM(D66:O66)</f>
        <v>0</v>
      </c>
    </row>
    <row r="67" spans="1:16" x14ac:dyDescent="0.25">
      <c r="A67" s="9" t="s">
        <v>53</v>
      </c>
      <c r="B67" s="10">
        <v>45423000</v>
      </c>
      <c r="C67" s="11"/>
      <c r="D67" s="12"/>
      <c r="E67" s="12"/>
      <c r="F67" s="10"/>
      <c r="G67" s="10">
        <v>15621352.369999999</v>
      </c>
      <c r="H67" s="41"/>
      <c r="I67" s="10"/>
      <c r="J67" s="14"/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0">
        <v>0</v>
      </c>
      <c r="H68" s="40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4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40">
        <v>0</v>
      </c>
      <c r="H69" s="40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4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40">
        <v>0</v>
      </c>
      <c r="H70" s="40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4"/>
        <v>0</v>
      </c>
    </row>
    <row r="71" spans="1:16" x14ac:dyDescent="0.25">
      <c r="A71" s="13" t="s">
        <v>100</v>
      </c>
      <c r="B71" s="14">
        <f>+SUM(B67:B69)</f>
        <v>45423000</v>
      </c>
      <c r="C71" s="14">
        <f>+SUM(C67:C69)</f>
        <v>0</v>
      </c>
      <c r="D71" s="14">
        <v>0</v>
      </c>
      <c r="E71" s="12">
        <v>0</v>
      </c>
      <c r="F71" s="14">
        <v>0</v>
      </c>
      <c r="G71" s="42">
        <f>SUM(G67)</f>
        <v>15621352.369999999</v>
      </c>
      <c r="H71" s="41">
        <v>0</v>
      </c>
      <c r="I71" s="14">
        <f>SUM(I67:I70)</f>
        <v>0</v>
      </c>
      <c r="J71" s="14">
        <f>SUM(J67:J70)</f>
        <v>0</v>
      </c>
      <c r="K71" s="14">
        <f t="shared" ref="K71:O71" si="8">SUM(K67:K70)</f>
        <v>0</v>
      </c>
      <c r="L71" s="14">
        <f t="shared" si="8"/>
        <v>0</v>
      </c>
      <c r="M71" s="14">
        <f t="shared" si="8"/>
        <v>0</v>
      </c>
      <c r="N71" s="14">
        <f t="shared" si="8"/>
        <v>0</v>
      </c>
      <c r="O71" s="14">
        <f t="shared" si="8"/>
        <v>0</v>
      </c>
      <c r="P71" s="14">
        <f>+D71+E71+F71+G71+H71+I71+J71+K71+L71+M71+N71+O71</f>
        <v>15621352.369999999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3"/>
      <c r="H72" s="43"/>
      <c r="I72" s="15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40">
        <v>0</v>
      </c>
      <c r="H73" s="40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4"/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40">
        <v>0</v>
      </c>
      <c r="H74" s="40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4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40">
        <v>0</v>
      </c>
      <c r="H75" s="40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x14ac:dyDescent="0.25">
      <c r="A76" s="7" t="s">
        <v>60</v>
      </c>
      <c r="B76" s="15"/>
      <c r="C76" s="15"/>
      <c r="D76" s="15"/>
      <c r="E76" s="15"/>
      <c r="F76" s="15"/>
      <c r="G76" s="43"/>
      <c r="H76" s="43"/>
      <c r="I76" s="15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40">
        <v>0</v>
      </c>
      <c r="H77" s="40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4"/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40">
        <v>0</v>
      </c>
      <c r="H78" s="40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4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40">
        <v>0</v>
      </c>
      <c r="H79" s="40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4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40">
        <v>0</v>
      </c>
      <c r="H80" s="40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3"/>
      <c r="H81" s="43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40">
        <v>0</v>
      </c>
      <c r="H82" s="40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4"/>
        <v>0</v>
      </c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40">
        <v>0</v>
      </c>
      <c r="H83" s="40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4"/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40">
        <v>0</v>
      </c>
      <c r="H84" s="40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4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40">
        <v>0</v>
      </c>
      <c r="H85" s="40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3"/>
      <c r="H86" s="4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40">
        <v>0</v>
      </c>
      <c r="H87" s="40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4"/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40">
        <v>0</v>
      </c>
      <c r="H88" s="40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4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40">
        <v>0</v>
      </c>
      <c r="H89" s="40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40">
        <v>0</v>
      </c>
      <c r="H90" s="40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4"/>
        <v>0</v>
      </c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40">
        <v>0</v>
      </c>
      <c r="H91" s="40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9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687438000</v>
      </c>
      <c r="C92" s="20">
        <f t="shared" ref="C92:O92" si="10">+SUM(C15+C26+C37+C46+C54+C65+C71+C80+C86+C90)</f>
        <v>0</v>
      </c>
      <c r="D92" s="20">
        <f t="shared" si="10"/>
        <v>48481790.68</v>
      </c>
      <c r="E92" s="20">
        <f t="shared" si="10"/>
        <v>44732438.249999985</v>
      </c>
      <c r="F92" s="20">
        <f t="shared" si="10"/>
        <v>40316622</v>
      </c>
      <c r="G92" s="20">
        <f t="shared" si="10"/>
        <v>58677247</v>
      </c>
      <c r="H92" s="20">
        <f t="shared" si="10"/>
        <v>40355016.650000006</v>
      </c>
      <c r="I92" s="20">
        <f>+SUM(I15+I26+I37+I46+I54+I65+I71+I80+I86+I90)</f>
        <v>42748596.269999996</v>
      </c>
      <c r="J92" s="20">
        <f t="shared" si="10"/>
        <v>68608673.540000007</v>
      </c>
      <c r="K92" s="20">
        <f t="shared" si="10"/>
        <v>70428317.179999992</v>
      </c>
      <c r="L92" s="20">
        <f>+SUM(L15+L26+L37+L46+L54+L65+L71+L80+L86+L90)</f>
        <v>0</v>
      </c>
      <c r="M92" s="20">
        <f>+SUM(M15+M26+M37+M46+M54+M65+M71+M80+M86+M90)</f>
        <v>0</v>
      </c>
      <c r="N92" s="20">
        <f>+SUM(N15+N26+N37+N46+N54+N65+N71+N80+N86+N90)</f>
        <v>0</v>
      </c>
      <c r="O92" s="20">
        <f t="shared" si="10"/>
        <v>0</v>
      </c>
      <c r="P92" s="21">
        <f>+SUM(D92:O92)</f>
        <v>414348701.56999999</v>
      </c>
    </row>
    <row r="93" spans="1:16" x14ac:dyDescent="0.25">
      <c r="A93" s="15"/>
      <c r="B93" s="22"/>
      <c r="C93" s="15"/>
      <c r="D93" s="10"/>
      <c r="E93" s="10"/>
      <c r="F93" s="10"/>
      <c r="G93" s="41"/>
      <c r="H93" s="41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41"/>
      <c r="H94" s="41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41"/>
      <c r="H95" s="41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3"/>
      <c r="H96" s="43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98</v>
      </c>
      <c r="B97" s="70"/>
      <c r="C97" s="70"/>
      <c r="D97" s="70" t="s">
        <v>101</v>
      </c>
      <c r="E97" s="70"/>
      <c r="F97" s="15"/>
      <c r="G97" s="43"/>
      <c r="H97" s="43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99</v>
      </c>
      <c r="B98" s="70"/>
      <c r="C98" s="70"/>
      <c r="D98" s="70" t="s">
        <v>94</v>
      </c>
      <c r="E98" s="70"/>
      <c r="F98" s="15"/>
      <c r="G98" s="43"/>
      <c r="H98" s="43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43"/>
      <c r="H99" s="43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43"/>
      <c r="H100" s="43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43"/>
      <c r="H101" s="43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5" t="s">
        <v>116</v>
      </c>
      <c r="B102" s="26"/>
      <c r="C102" s="27"/>
      <c r="D102" s="23"/>
      <c r="E102" s="23"/>
      <c r="F102" s="15"/>
      <c r="G102" s="43"/>
      <c r="H102" s="43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43"/>
      <c r="H103" s="43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31" t="s">
        <v>102</v>
      </c>
      <c r="B104" s="32"/>
      <c r="C104" s="33"/>
      <c r="D104" s="23"/>
      <c r="E104" s="23"/>
      <c r="F104" s="15"/>
      <c r="G104" s="43"/>
      <c r="H104" s="43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43"/>
      <c r="H105" s="43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3"/>
      <c r="H106" s="43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3"/>
      <c r="H107" s="43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96</v>
      </c>
      <c r="B108" s="15"/>
      <c r="C108" s="15"/>
      <c r="D108" s="15"/>
      <c r="E108" s="15"/>
      <c r="F108" s="15"/>
      <c r="G108" s="43"/>
      <c r="H108" s="43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97</v>
      </c>
      <c r="B109" s="15"/>
      <c r="C109" s="15"/>
      <c r="D109" s="15"/>
      <c r="E109" s="15"/>
      <c r="F109" s="15"/>
      <c r="G109" s="43"/>
      <c r="H109" s="43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4"/>
      <c r="H110" s="44"/>
    </row>
    <row r="111" spans="1:16" s="3" customFormat="1" ht="12.75" x14ac:dyDescent="0.2">
      <c r="G111" s="44"/>
      <c r="H111" s="44"/>
    </row>
    <row r="112" spans="1:16" s="3" customFormat="1" ht="12.75" x14ac:dyDescent="0.2">
      <c r="G112" s="44"/>
      <c r="H112" s="44"/>
    </row>
    <row r="113" spans="7:8" s="3" customFormat="1" ht="12.75" x14ac:dyDescent="0.2">
      <c r="G113" s="44"/>
      <c r="H113" s="44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6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7" t="s">
        <v>105</v>
      </c>
      <c r="E6" s="75"/>
      <c r="F6" s="75"/>
      <c r="G6" s="75"/>
    </row>
    <row r="7" spans="3:7" ht="15.75" thickBot="1" x14ac:dyDescent="0.3">
      <c r="C7" s="73"/>
      <c r="D7" s="48"/>
      <c r="E7" s="76"/>
      <c r="F7" s="76"/>
      <c r="G7" s="76"/>
    </row>
    <row r="8" spans="3:7" ht="26.25" thickBot="1" x14ac:dyDescent="0.3">
      <c r="C8" s="49" t="s">
        <v>109</v>
      </c>
      <c r="D8" s="51">
        <v>431939865</v>
      </c>
      <c r="E8" s="51">
        <v>230177136.13999999</v>
      </c>
      <c r="F8" s="51">
        <f>D8-E8</f>
        <v>201762728.86000001</v>
      </c>
      <c r="G8" s="52">
        <f>E8/D8</f>
        <v>0.53289162402270973</v>
      </c>
    </row>
    <row r="9" spans="3:7" ht="26.25" thickBot="1" x14ac:dyDescent="0.3">
      <c r="C9" s="49" t="s">
        <v>110</v>
      </c>
      <c r="D9" s="51">
        <v>74153232</v>
      </c>
      <c r="E9" s="51">
        <v>25393099.210000001</v>
      </c>
      <c r="F9" s="51">
        <f t="shared" ref="F9:F12" si="0">D9-E9</f>
        <v>48760132.789999999</v>
      </c>
      <c r="G9" s="52">
        <f>E9/D9</f>
        <v>0.34244089603538791</v>
      </c>
    </row>
    <row r="10" spans="3:7" ht="26.25" thickBot="1" x14ac:dyDescent="0.3">
      <c r="C10" s="49" t="s">
        <v>111</v>
      </c>
      <c r="D10" s="51">
        <v>19787832</v>
      </c>
      <c r="E10" s="51">
        <v>5697525.9400000004</v>
      </c>
      <c r="F10" s="51">
        <f t="shared" si="0"/>
        <v>14090306.059999999</v>
      </c>
      <c r="G10" s="52">
        <f>E10/D10</f>
        <v>0.2879307819067799</v>
      </c>
    </row>
    <row r="11" spans="3:7" ht="26.25" thickBot="1" x14ac:dyDescent="0.3">
      <c r="C11" s="49" t="s">
        <v>112</v>
      </c>
      <c r="D11" s="51">
        <v>6807570</v>
      </c>
      <c r="E11" s="51">
        <v>1367831.51</v>
      </c>
      <c r="F11" s="51">
        <f t="shared" si="0"/>
        <v>5439738.4900000002</v>
      </c>
      <c r="G11" s="52">
        <f>E11/D11</f>
        <v>0.20092801249197584</v>
      </c>
    </row>
    <row r="12" spans="3:7" ht="26.25" thickBot="1" x14ac:dyDescent="0.3">
      <c r="C12" s="49" t="s">
        <v>113</v>
      </c>
      <c r="D12" s="51">
        <v>24811501</v>
      </c>
      <c r="E12" s="51">
        <v>6197144.5700000003</v>
      </c>
      <c r="F12" s="51">
        <f t="shared" si="0"/>
        <v>18614356.43</v>
      </c>
      <c r="G12" s="52">
        <f>E12/D12</f>
        <v>0.24976903130528058</v>
      </c>
    </row>
    <row r="13" spans="3:7" x14ac:dyDescent="0.25">
      <c r="C13" s="53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3" t="s">
        <v>114</v>
      </c>
      <c r="D14" s="78"/>
      <c r="E14" s="78"/>
      <c r="F14" s="78"/>
      <c r="G14" s="81"/>
    </row>
    <row r="15" spans="3:7" ht="15.75" thickBot="1" x14ac:dyDescent="0.3">
      <c r="C15" s="54"/>
      <c r="D15" s="79"/>
      <c r="E15" s="79"/>
      <c r="F15" s="79"/>
      <c r="G15" s="81"/>
    </row>
    <row r="16" spans="3:7" x14ac:dyDescent="0.25">
      <c r="F16" s="50"/>
    </row>
    <row r="18" spans="3:3" ht="60" x14ac:dyDescent="0.25">
      <c r="C18" s="55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0e13dc4f-122b-4d99-99b9-8e0078ca2828"/>
    <ds:schemaRef ds:uri="http://www.w3.org/XML/1998/namespace"/>
    <ds:schemaRef ds:uri="28489dc2-50cf-493e-a704-cb1420394a7d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61C5FF8-93F6-4086-8B0F-E32B39C65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2025-07-03T12:41:31Z</cp:lastPrinted>
  <dcterms:created xsi:type="dcterms:W3CDTF">2021-07-29T18:58:50Z</dcterms:created>
  <dcterms:modified xsi:type="dcterms:W3CDTF">2025-07-03T12:41:43Z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