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5/Agosto/"/>
    </mc:Choice>
  </mc:AlternateContent>
  <xr:revisionPtr revIDLastSave="3" documentId="8_{53E51B58-9BF0-4826-B661-0B0A3C219706}" xr6:coauthVersionLast="47" xr6:coauthVersionMax="47" xr10:uidLastSave="{759F1C48-77A8-4949-9043-B06F3C4EA9E8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Hoja1!$A$3:$O$121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82" i="1" l="1"/>
  <c r="N81" i="1"/>
  <c r="N80" i="1"/>
  <c r="N79" i="1"/>
  <c r="N76" i="1"/>
  <c r="N75" i="1"/>
  <c r="N74" i="1"/>
  <c r="N73" i="1"/>
  <c r="N72" i="1"/>
  <c r="N71" i="1"/>
  <c r="N70" i="1"/>
  <c r="N69" i="1"/>
  <c r="N68" i="1"/>
  <c r="N56" i="1"/>
  <c r="N55" i="1"/>
  <c r="N54" i="1"/>
  <c r="N53" i="1"/>
  <c r="N52" i="1"/>
  <c r="N51" i="1"/>
  <c r="N50" i="1"/>
  <c r="N47" i="1"/>
  <c r="N46" i="1"/>
  <c r="N45" i="1"/>
  <c r="N44" i="1"/>
  <c r="N43" i="1"/>
  <c r="N42" i="1"/>
  <c r="N41" i="1"/>
  <c r="N40" i="1"/>
  <c r="N39" i="1"/>
  <c r="N36" i="1"/>
  <c r="N35" i="1"/>
  <c r="N34" i="1"/>
  <c r="N33" i="1"/>
  <c r="N32" i="1"/>
  <c r="N31" i="1"/>
  <c r="N30" i="1"/>
  <c r="N29" i="1"/>
  <c r="N28" i="1"/>
  <c r="N25" i="1"/>
  <c r="N24" i="1"/>
  <c r="N23" i="1"/>
  <c r="N22" i="1"/>
  <c r="C83" i="1"/>
  <c r="M83" i="1"/>
  <c r="K104" i="1" l="1"/>
  <c r="K101" i="1"/>
  <c r="K97" i="1"/>
  <c r="K92" i="1"/>
  <c r="K87" i="1"/>
  <c r="K66" i="1"/>
  <c r="J77" i="1"/>
  <c r="N13" i="1"/>
  <c r="N12" i="1"/>
  <c r="N10" i="1"/>
  <c r="N9" i="1"/>
  <c r="F77" i="1"/>
  <c r="G57" i="1"/>
  <c r="G77" i="1"/>
  <c r="G66" i="1"/>
  <c r="E48" i="1"/>
  <c r="E77" i="1"/>
  <c r="C77" i="1"/>
  <c r="D77" i="1"/>
  <c r="B77" i="1"/>
  <c r="M77" i="1"/>
  <c r="M57" i="1"/>
  <c r="M37" i="1"/>
  <c r="M48" i="1"/>
  <c r="M26" i="1"/>
  <c r="L26" i="1"/>
  <c r="N59" i="1"/>
  <c r="N60" i="1"/>
  <c r="N61" i="1"/>
  <c r="N62" i="1"/>
  <c r="N63" i="1"/>
  <c r="N64" i="1"/>
  <c r="N65" i="1"/>
  <c r="N85" i="1"/>
  <c r="N86" i="1"/>
  <c r="N89" i="1"/>
  <c r="N90" i="1"/>
  <c r="N91" i="1"/>
  <c r="N95" i="1"/>
  <c r="N96" i="1"/>
  <c r="N99" i="1"/>
  <c r="N100" i="1"/>
  <c r="N103" i="1"/>
  <c r="K37" i="1"/>
  <c r="L37" i="1"/>
  <c r="J26" i="1"/>
  <c r="N14" i="1"/>
  <c r="B16" i="1"/>
  <c r="G83" i="1"/>
  <c r="N11" i="1"/>
  <c r="N15" i="1"/>
  <c r="M16" i="1"/>
  <c r="L16" i="1"/>
  <c r="K16" i="1"/>
  <c r="J16" i="1"/>
  <c r="I16" i="1"/>
  <c r="H16" i="1"/>
  <c r="G16" i="1"/>
  <c r="F16" i="1"/>
  <c r="E16" i="1"/>
  <c r="D16" i="1"/>
  <c r="C16" i="1"/>
  <c r="B26" i="1"/>
  <c r="F26" i="1"/>
  <c r="F37" i="1"/>
  <c r="C104" i="1"/>
  <c r="D104" i="1"/>
  <c r="E104" i="1"/>
  <c r="N104" i="1" s="1"/>
  <c r="F104" i="1"/>
  <c r="G104" i="1"/>
  <c r="H104" i="1"/>
  <c r="I104" i="1"/>
  <c r="J104" i="1"/>
  <c r="L104" i="1"/>
  <c r="M104" i="1"/>
  <c r="B104" i="1"/>
  <c r="C101" i="1"/>
  <c r="D101" i="1"/>
  <c r="E101" i="1"/>
  <c r="N101" i="1" s="1"/>
  <c r="F101" i="1"/>
  <c r="G101" i="1"/>
  <c r="H101" i="1"/>
  <c r="I101" i="1"/>
  <c r="J101" i="1"/>
  <c r="L101" i="1"/>
  <c r="M101" i="1"/>
  <c r="B101" i="1"/>
  <c r="C97" i="1"/>
  <c r="D97" i="1"/>
  <c r="E97" i="1"/>
  <c r="F97" i="1"/>
  <c r="G97" i="1"/>
  <c r="H97" i="1"/>
  <c r="I97" i="1"/>
  <c r="J97" i="1"/>
  <c r="L97" i="1"/>
  <c r="M97" i="1"/>
  <c r="B97" i="1"/>
  <c r="N97" i="1"/>
  <c r="C92" i="1"/>
  <c r="D92" i="1"/>
  <c r="E92" i="1"/>
  <c r="F92" i="1"/>
  <c r="G92" i="1"/>
  <c r="H92" i="1"/>
  <c r="I92" i="1"/>
  <c r="N92" i="1" s="1"/>
  <c r="J92" i="1"/>
  <c r="L92" i="1"/>
  <c r="M92" i="1"/>
  <c r="B92" i="1"/>
  <c r="C87" i="1"/>
  <c r="B87" i="1"/>
  <c r="N87" i="1" s="1"/>
  <c r="B83" i="1"/>
  <c r="M87" i="1"/>
  <c r="L87" i="1"/>
  <c r="J87" i="1"/>
  <c r="I87" i="1"/>
  <c r="H87" i="1"/>
  <c r="G87" i="1"/>
  <c r="F87" i="1"/>
  <c r="E87" i="1"/>
  <c r="D87" i="1"/>
  <c r="L83" i="1"/>
  <c r="H77" i="1"/>
  <c r="I77" i="1"/>
  <c r="K77" i="1"/>
  <c r="L77" i="1"/>
  <c r="B66" i="1"/>
  <c r="C66" i="1"/>
  <c r="D66" i="1"/>
  <c r="E66" i="1"/>
  <c r="F66" i="1"/>
  <c r="I66" i="1"/>
  <c r="J66" i="1"/>
  <c r="L66" i="1"/>
  <c r="M66" i="1"/>
  <c r="D57" i="1"/>
  <c r="E57" i="1"/>
  <c r="F57" i="1"/>
  <c r="H57" i="1"/>
  <c r="I57" i="1"/>
  <c r="J57" i="1"/>
  <c r="K57" i="1"/>
  <c r="L57" i="1"/>
  <c r="C48" i="1"/>
  <c r="D48" i="1"/>
  <c r="F48" i="1"/>
  <c r="G48" i="1"/>
  <c r="H48" i="1"/>
  <c r="I48" i="1"/>
  <c r="J48" i="1"/>
  <c r="K48" i="1"/>
  <c r="L48" i="1"/>
  <c r="B48" i="1"/>
  <c r="E37" i="1"/>
  <c r="C37" i="1"/>
  <c r="D37" i="1"/>
  <c r="G37" i="1"/>
  <c r="H37" i="1"/>
  <c r="I37" i="1"/>
  <c r="J37" i="1"/>
  <c r="B37" i="1"/>
  <c r="E26" i="1"/>
  <c r="D26" i="1"/>
  <c r="C26" i="1"/>
  <c r="G26" i="1"/>
  <c r="H26" i="1"/>
  <c r="I26" i="1"/>
  <c r="K26" i="1"/>
  <c r="C57" i="1"/>
  <c r="K83" i="1"/>
  <c r="J83" i="1"/>
  <c r="I83" i="1"/>
  <c r="H83" i="1"/>
  <c r="F83" i="1"/>
  <c r="E83" i="1"/>
  <c r="D83" i="1"/>
  <c r="I105" i="1" l="1"/>
  <c r="N66" i="1"/>
  <c r="H105" i="1"/>
  <c r="N83" i="1"/>
  <c r="G105" i="1"/>
  <c r="N77" i="1"/>
  <c r="F105" i="1"/>
  <c r="E105" i="1"/>
  <c r="N48" i="1"/>
  <c r="F106" i="1"/>
  <c r="G106" i="1"/>
  <c r="H106" i="1"/>
  <c r="K106" i="1"/>
  <c r="D106" i="1"/>
  <c r="E106" i="1"/>
  <c r="K105" i="1"/>
  <c r="D105" i="1"/>
  <c r="I106" i="1"/>
  <c r="M106" i="1"/>
  <c r="M105" i="1"/>
  <c r="N37" i="1"/>
  <c r="N26" i="1"/>
  <c r="L106" i="1"/>
  <c r="L105" i="1"/>
  <c r="N16" i="1"/>
  <c r="C106" i="1"/>
  <c r="C105" i="1"/>
  <c r="J106" i="1"/>
  <c r="J105" i="1"/>
  <c r="B57" i="1" l="1"/>
  <c r="N57" i="1" s="1"/>
  <c r="B106" i="1" l="1"/>
  <c r="N106" i="1" s="1"/>
  <c r="B105" i="1"/>
  <c r="N105" i="1" s="1"/>
</calcChain>
</file>

<file path=xl/sharedStrings.xml><?xml version="1.0" encoding="utf-8"?>
<sst xmlns="http://schemas.openxmlformats.org/spreadsheetml/2006/main" count="136" uniqueCount="111">
  <si>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</si>
  <si>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</si>
  <si>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</si>
  <si>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</si>
  <si>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</si>
  <si>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</si>
  <si>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</si>
  <si>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</si>
  <si>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</si>
  <si>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</si>
  <si>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</si>
  <si>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</si>
  <si>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</si>
  <si>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</si>
  <si>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</si>
  <si>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</si>
  <si>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</si>
  <si>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</si>
  <si>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</si>
  <si>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</si>
  <si>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</si>
  <si>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</si>
  <si>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</si>
  <si>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</si>
  <si>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</si>
  <si>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</si>
  <si>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</si>
  <si>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</si>
  <si>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</si>
  <si>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</si>
  <si>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</si>
  <si>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</si>
  <si>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</si>
  <si>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</si>
  <si>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</si>
  <si>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</si>
  <si>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</si>
  <si>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</si>
  <si>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</si>
  <si>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</si>
  <si>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</si>
  <si>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</si>
  <si>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</si>
  <si>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</si>
  <si>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</si>
  <si>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</si>
  <si>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</si>
  <si>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</si>
  <si>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</si>
  <si>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</si>
  <si>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</si>
  <si>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</si>
  <si>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</si>
  <si>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</si>
  <si>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</si>
  <si>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</si>
  <si>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</si>
  <si>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</si>
  <si>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</si>
  <si>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</si>
  <si>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</si>
  <si>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</si>
  <si>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</si>
  <si>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</si>
  <si>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</si>
  <si>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</si>
  <si>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</si>
  <si>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</si>
  <si>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</si>
  <si>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</si>
  <si>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</si>
  <si>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</si>
  <si>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</si>
  <si>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</si>
  <si>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</si>
  <si>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</si>
  <si>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</si>
  <si>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</si>
  <si>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</si>
  <si>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</si>
  <si>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</si>
  <si>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</si>
  <si>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</si>
  <si>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</si>
  <si>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</si>
  <si>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</si>
  <si>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</si>
  <si>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</si>
  <si>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</si>
  <si>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</si>
  <si>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</si>
  <si>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</si>
  <si>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</si>
  <si>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</si>
  <si>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Amaury Féliz Flores</t>
  </si>
  <si>
    <t>Director Administrativo y Financiero</t>
  </si>
  <si>
    <t>1- INGRESOS</t>
  </si>
  <si>
    <t>122.202 - CONTRIBUCIÓN EMPLEADOS</t>
  </si>
  <si>
    <t>161. 202 - OTROS INGRESOS (Financieros)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</si>
  <si>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</si>
  <si>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</si>
  <si>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</si>
  <si>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</si>
  <si>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</si>
  <si>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</si>
  <si>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</si>
  <si>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t>141. 401 - TRANSFERENCIA CORRIENTE INST. PUBLICAS DE LA SS</t>
  </si>
  <si>
    <t>Año 2025</t>
  </si>
  <si>
    <t>Fecha de imputación: 31 de enero del 2025.</t>
  </si>
  <si>
    <t>Fecha de registro: 11 de febrero del año 2025.</t>
  </si>
  <si>
    <t>2.2.2 - PUBLICIDAD, IMPRESIÓN Y ENCUADERNACIÓN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</si>
</sst>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4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5" fillId="2" borderId="0" xfId="1" applyFont="1" applyFill="1" applyAlignment="1">
      <alignment horizontal="center"/>
    </xf>
    <xf numFmtId="43" fontId="16" fillId="3" borderId="0" xfId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left" vertical="center" wrapText="1"/>
    </xf>
    <xf numFmtId="0" fontId="17" fillId="2" borderId="0" xfId="0" applyFont="1" applyFill="1"/>
    <xf numFmtId="43" fontId="17" fillId="2" borderId="0" xfId="1" applyFont="1" applyFill="1"/>
    <xf numFmtId="43" fontId="17" fillId="2" borderId="0" xfId="1" applyFont="1" applyFill="1" applyAlignment="1">
      <alignment wrapText="1"/>
    </xf>
    <xf numFmtId="43" fontId="17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18" fillId="2" borderId="0" xfId="1" applyFont="1" applyFill="1" applyAlignment="1">
      <alignment wrapText="1"/>
    </xf>
    <xf numFmtId="43" fontId="18" fillId="2" borderId="0" xfId="1" applyFont="1" applyFill="1" applyAlignment="1">
      <alignment vertical="center" wrapText="1"/>
    </xf>
    <xf numFmtId="43" fontId="19" fillId="3" borderId="0" xfId="1" applyFont="1" applyFill="1" applyBorder="1" applyAlignment="1">
      <alignment horizontal="center" vertical="center" wrapText="1"/>
    </xf>
    <xf numFmtId="43" fontId="18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6" fillId="0" borderId="0" xfId="0" applyNumberFormat="1" applyFont="1"/>
    <xf numFmtId="4" fontId="6" fillId="2" borderId="0" xfId="1" applyNumberFormat="1" applyFont="1" applyFill="1"/>
    <xf numFmtId="4" fontId="6" fillId="2" borderId="0" xfId="1" applyNumberFormat="1" applyFont="1" applyFill="1" applyAlignment="1">
      <alignment vertical="center" wrapText="1"/>
    </xf>
    <xf numFmtId="4" fontId="6" fillId="2" borderId="0" xfId="1" applyNumberFormat="1" applyFont="1" applyFill="1" applyAlignment="1">
      <alignment wrapText="1"/>
    </xf>
    <xf numFmtId="43" fontId="6" fillId="0" borderId="0" xfId="1" applyFont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1"/>
  <sheetViews>
    <sheetView tabSelected="1" zoomScale="80" zoomScaleNormal="80" zoomScaleSheetLayoutView="100" workbookViewId="0">
      <selection activeCell="I1" sqref="I1"/>
    </sheetView>
  </sheetViews>
  <sheetFormatPr baseColWidth="10" defaultColWidth="15.42578125" defaultRowHeight="15" x14ac:dyDescent="0.25"/>
  <cols>
    <col min="1" max="1" width="70.71093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7.28515625" style="1" bestFit="1" customWidth="1"/>
    <col min="8" max="8" width="17.7109375" style="1" customWidth="1"/>
    <col min="9" max="9" width="18.85546875" style="1" customWidth="1"/>
    <col min="10" max="10" width="17.42578125" style="1" customWidth="1"/>
    <col min="11" max="11" width="18.42578125" style="1" customWidth="1"/>
    <col min="12" max="12" width="16" style="1" customWidth="1"/>
    <col min="13" max="13" width="17.85546875" style="27" customWidth="1"/>
    <col min="14" max="14" width="18.28515625" style="1" customWidth="1"/>
    <col min="15" max="16384" width="15.42578125" style="1"/>
  </cols>
  <sheetData>
    <row r="1" spans="1:19" x14ac:dyDescent="0.25">
      <c r="A1" s="59"/>
      <c r="B1" s="59"/>
    </row>
    <row r="2" spans="1:19" ht="15.75" x14ac:dyDescent="0.25">
      <c r="A2" s="60"/>
      <c r="B2" s="60"/>
      <c r="C2" s="60"/>
      <c r="D2" s="60"/>
      <c r="E2" s="60"/>
      <c r="F2" s="60"/>
    </row>
    <row r="3" spans="1:19" ht="15.75" x14ac:dyDescent="0.25">
      <c r="A3" s="62" t="s">
        <v>107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2"/>
      <c r="O3" s="3"/>
      <c r="P3" s="3"/>
      <c r="Q3" s="3"/>
      <c r="R3" s="3"/>
      <c r="S3" s="3"/>
    </row>
    <row r="4" spans="1:19" s="3" customFormat="1" ht="15.75" x14ac:dyDescent="0.25">
      <c r="A4" s="61" t="s">
        <v>92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9" ht="15.75" x14ac:dyDescent="0.25">
      <c r="A5" s="61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0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96</v>
      </c>
      <c r="B8" s="5" t="s">
        <v>91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86</v>
      </c>
      <c r="M8" s="50" t="s">
        <v>87</v>
      </c>
      <c r="N8" s="5" t="s">
        <v>90</v>
      </c>
    </row>
    <row r="9" spans="1:19" x14ac:dyDescent="0.25">
      <c r="A9" s="7" t="s">
        <v>105</v>
      </c>
      <c r="B9" s="8">
        <v>39838628.859999999</v>
      </c>
      <c r="C9" s="8">
        <v>40859338.990000002</v>
      </c>
      <c r="D9" s="8">
        <v>42033261.869999997</v>
      </c>
      <c r="E9" s="8">
        <v>41888061.43</v>
      </c>
      <c r="F9" s="8">
        <v>43912314.219999999</v>
      </c>
      <c r="G9" s="8">
        <v>43397150.82</v>
      </c>
      <c r="H9" s="8">
        <v>44542470.140000001</v>
      </c>
      <c r="I9" s="8">
        <v>43685430.799999997</v>
      </c>
      <c r="J9" s="8"/>
      <c r="K9" s="39"/>
      <c r="L9" s="39"/>
      <c r="M9" s="41"/>
      <c r="N9" s="8">
        <f>+SUM(B9:M9)</f>
        <v>340156657.13</v>
      </c>
    </row>
    <row r="10" spans="1:19" x14ac:dyDescent="0.25">
      <c r="A10" s="7" t="s">
        <v>97</v>
      </c>
      <c r="B10" s="8">
        <v>16103783.77</v>
      </c>
      <c r="C10" s="8">
        <v>16516380.689999999</v>
      </c>
      <c r="D10" s="8">
        <v>16990910.09</v>
      </c>
      <c r="E10" s="8">
        <v>16932216.379999999</v>
      </c>
      <c r="F10" s="8">
        <v>17750470.640000001</v>
      </c>
      <c r="G10" s="8">
        <v>17542228.59</v>
      </c>
      <c r="H10" s="8">
        <v>18005195.710000001</v>
      </c>
      <c r="I10" s="8">
        <v>17658758.640000001</v>
      </c>
      <c r="J10" s="8"/>
      <c r="K10" s="39"/>
      <c r="L10" s="39"/>
      <c r="M10" s="41"/>
      <c r="N10" s="8">
        <f>+SUM(B10:M10)</f>
        <v>137499944.50999999</v>
      </c>
    </row>
    <row r="11" spans="1:19" hidden="1" x14ac:dyDescent="0.25">
      <c r="A11" s="7" t="s">
        <v>98</v>
      </c>
      <c r="B11" s="8"/>
      <c r="C11" s="8"/>
      <c r="D11" s="8"/>
      <c r="E11" s="8"/>
      <c r="F11" s="8"/>
      <c r="G11" s="8"/>
      <c r="H11" s="8"/>
      <c r="I11" s="8"/>
      <c r="J11" s="8"/>
      <c r="K11" s="39"/>
      <c r="L11" s="39"/>
      <c r="M11" s="41"/>
      <c r="N11" s="8">
        <f t="shared" ref="N11:N15" si="0">+SUM(B11:M11)</f>
        <v>0</v>
      </c>
    </row>
    <row r="12" spans="1:19" hidden="1" x14ac:dyDescent="0.25">
      <c r="A12" s="7" t="s">
        <v>106</v>
      </c>
      <c r="B12" s="8">
        <v>0</v>
      </c>
      <c r="C12" s="8"/>
      <c r="D12" s="8"/>
      <c r="E12" s="8"/>
      <c r="F12" s="8"/>
      <c r="G12" s="8"/>
      <c r="H12" s="8"/>
      <c r="I12" s="8"/>
      <c r="J12" s="8"/>
      <c r="K12" s="39"/>
      <c r="L12" s="39"/>
      <c r="M12" s="41"/>
      <c r="N12" s="8">
        <f>+SUM(B12:M12)</f>
        <v>0</v>
      </c>
    </row>
    <row r="13" spans="1:19" x14ac:dyDescent="0.25">
      <c r="A13" s="7" t="s">
        <v>99</v>
      </c>
      <c r="B13" s="8">
        <v>1030056.8</v>
      </c>
      <c r="C13" s="8">
        <v>775926.71</v>
      </c>
      <c r="D13" s="8">
        <v>949998.12</v>
      </c>
      <c r="E13" s="8">
        <v>1108028</v>
      </c>
      <c r="F13" s="8">
        <v>1267250.75</v>
      </c>
      <c r="G13" s="8">
        <v>1278988.75</v>
      </c>
      <c r="H13" s="8">
        <v>1438186.06</v>
      </c>
      <c r="I13" s="8">
        <v>1141957.07</v>
      </c>
      <c r="J13" s="8"/>
      <c r="K13" s="39"/>
      <c r="L13" s="39"/>
      <c r="M13" s="41"/>
      <c r="N13" s="8">
        <f>+SUM(B13:M13)</f>
        <v>8990392.2599999998</v>
      </c>
    </row>
    <row r="14" spans="1:19" x14ac:dyDescent="0.25">
      <c r="A14" s="7" t="s">
        <v>100</v>
      </c>
      <c r="B14" s="8">
        <v>70267.39</v>
      </c>
      <c r="C14" s="8">
        <v>53543.12</v>
      </c>
      <c r="D14" s="8">
        <v>79245.87</v>
      </c>
      <c r="E14" s="8">
        <v>198970.91</v>
      </c>
      <c r="F14" s="8">
        <v>283089.08</v>
      </c>
      <c r="G14" s="8">
        <v>526091.04</v>
      </c>
      <c r="H14" s="8">
        <v>97988.78</v>
      </c>
      <c r="I14" s="8">
        <v>210228.01</v>
      </c>
      <c r="J14" s="8"/>
      <c r="K14" s="39"/>
      <c r="L14" s="39"/>
      <c r="M14" s="41"/>
      <c r="N14" s="8">
        <f t="shared" si="0"/>
        <v>1519424.2000000002</v>
      </c>
    </row>
    <row r="15" spans="1:19" hidden="1" x14ac:dyDescent="0.25">
      <c r="A15" s="7" t="s">
        <v>101</v>
      </c>
      <c r="B15" s="8">
        <v>0</v>
      </c>
      <c r="C15" s="8">
        <v>0</v>
      </c>
      <c r="D15" s="8">
        <v>0</v>
      </c>
      <c r="E15" s="8">
        <v>0</v>
      </c>
      <c r="F15" s="8"/>
      <c r="G15" s="8"/>
      <c r="H15" s="8"/>
      <c r="I15" s="5"/>
      <c r="J15" s="5"/>
      <c r="K15" s="5"/>
      <c r="L15" s="5"/>
      <c r="M15" s="41"/>
      <c r="N15" s="8">
        <f t="shared" si="0"/>
        <v>0</v>
      </c>
    </row>
    <row r="16" spans="1:19" x14ac:dyDescent="0.25">
      <c r="A16" s="9" t="s">
        <v>102</v>
      </c>
      <c r="B16" s="9">
        <f>SUM(B9:B15)</f>
        <v>57042736.819999993</v>
      </c>
      <c r="C16" s="9">
        <f>SUM(C9:C15)</f>
        <v>58205189.509999998</v>
      </c>
      <c r="D16" s="9">
        <f t="shared" ref="D16:M16" si="1">SUM(D9:D15)</f>
        <v>60053415.949999988</v>
      </c>
      <c r="E16" s="9">
        <f t="shared" si="1"/>
        <v>60127276.719999999</v>
      </c>
      <c r="F16" s="9">
        <f t="shared" si="1"/>
        <v>63213124.689999998</v>
      </c>
      <c r="G16" s="9">
        <f t="shared" si="1"/>
        <v>62744459.199999996</v>
      </c>
      <c r="H16" s="9">
        <f t="shared" si="1"/>
        <v>64083840.690000005</v>
      </c>
      <c r="I16" s="9">
        <f t="shared" si="1"/>
        <v>62696374.519999996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51">
        <f t="shared" si="1"/>
        <v>0</v>
      </c>
      <c r="N16" s="9">
        <f>+SUM(B16:M16)</f>
        <v>488166418.0999999</v>
      </c>
    </row>
    <row r="17" spans="1:24" ht="18" customHeight="1" x14ac:dyDescent="0.25">
      <c r="A17" s="9" t="s">
        <v>103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0"/>
      <c r="N17" s="4"/>
    </row>
    <row r="18" spans="1:24" ht="21.75" customHeight="1" x14ac:dyDescent="0.25">
      <c r="A18" s="5" t="s">
        <v>0</v>
      </c>
      <c r="B18" s="5" t="s">
        <v>91</v>
      </c>
      <c r="C18" s="5" t="s">
        <v>77</v>
      </c>
      <c r="D18" s="5" t="s">
        <v>78</v>
      </c>
      <c r="E18" s="5" t="s">
        <v>79</v>
      </c>
      <c r="F18" s="5" t="s">
        <v>80</v>
      </c>
      <c r="G18" s="5" t="s">
        <v>81</v>
      </c>
      <c r="H18" s="5" t="s">
        <v>82</v>
      </c>
      <c r="I18" s="5" t="s">
        <v>83</v>
      </c>
      <c r="J18" s="5" t="s">
        <v>84</v>
      </c>
      <c r="K18" s="5" t="s">
        <v>85</v>
      </c>
      <c r="L18" s="5" t="s">
        <v>86</v>
      </c>
      <c r="M18" s="50" t="s">
        <v>87</v>
      </c>
      <c r="N18" s="5" t="s">
        <v>90</v>
      </c>
      <c r="S18" s="5"/>
      <c r="T18" s="5"/>
      <c r="U18" s="5"/>
      <c r="V18" s="5"/>
      <c r="W18" s="5"/>
      <c r="X18" s="5"/>
    </row>
    <row r="19" spans="1:24" x14ac:dyDescent="0.25">
      <c r="A19" s="10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42"/>
      <c r="N19" s="11"/>
    </row>
    <row r="20" spans="1:24" s="12" customFormat="1" ht="17.25" customHeight="1" x14ac:dyDescent="0.2">
      <c r="A20" s="9" t="s">
        <v>2</v>
      </c>
      <c r="H20" s="13"/>
      <c r="M20" s="43"/>
    </row>
    <row r="21" spans="1:24" ht="17.25" customHeight="1" x14ac:dyDescent="0.25">
      <c r="A21" s="14" t="s">
        <v>3</v>
      </c>
      <c r="B21" s="15">
        <v>25122160.460000001</v>
      </c>
      <c r="C21" s="16">
        <v>23375467.960000001</v>
      </c>
      <c r="D21" s="16">
        <v>23740254.510000002</v>
      </c>
      <c r="E21" s="16">
        <v>24232217.129999999</v>
      </c>
      <c r="F21" s="17">
        <v>24121268.489999998</v>
      </c>
      <c r="G21" s="17">
        <v>23980476.510000002</v>
      </c>
      <c r="H21" s="17">
        <v>25014368.489999998</v>
      </c>
      <c r="I21" s="17">
        <v>24322852.420000002</v>
      </c>
      <c r="J21" s="54"/>
      <c r="K21" s="17"/>
      <c r="L21" s="17"/>
      <c r="M21" s="44"/>
      <c r="N21" s="8">
        <f>+SUM(B21:M21)</f>
        <v>193909065.97000003</v>
      </c>
    </row>
    <row r="22" spans="1:24" ht="17.25" customHeight="1" x14ac:dyDescent="0.25">
      <c r="A22" s="14" t="s">
        <v>4</v>
      </c>
      <c r="B22" s="15">
        <v>5162429.45</v>
      </c>
      <c r="C22" s="17">
        <v>3922220.6</v>
      </c>
      <c r="D22" s="17">
        <v>4301811.01</v>
      </c>
      <c r="E22" s="17">
        <v>4033392.96</v>
      </c>
      <c r="F22" s="17">
        <v>3655176.57</v>
      </c>
      <c r="G22" s="17">
        <v>3737366.16</v>
      </c>
      <c r="H22" s="17">
        <v>3907882.8</v>
      </c>
      <c r="I22" s="17">
        <v>3646507.88</v>
      </c>
      <c r="J22" s="17"/>
      <c r="K22" s="17"/>
      <c r="L22" s="17"/>
      <c r="M22" s="44"/>
      <c r="N22" s="8">
        <f t="shared" ref="N21:N25" si="2">+SUM(B22:M22)</f>
        <v>32366787.43</v>
      </c>
    </row>
    <row r="23" spans="1:24" ht="17.25" customHeight="1" x14ac:dyDescent="0.25">
      <c r="A23" s="14" t="s">
        <v>5</v>
      </c>
      <c r="B23" s="15">
        <v>72000</v>
      </c>
      <c r="C23" s="17">
        <v>134343.28</v>
      </c>
      <c r="D23" s="17">
        <v>265960</v>
      </c>
      <c r="E23" s="17">
        <v>49395.15</v>
      </c>
      <c r="F23" s="17">
        <v>93000</v>
      </c>
      <c r="G23" s="17">
        <v>42000</v>
      </c>
      <c r="H23" s="17">
        <v>84000</v>
      </c>
      <c r="I23" s="17">
        <v>48000</v>
      </c>
      <c r="J23" s="17"/>
      <c r="K23" s="17"/>
      <c r="L23" s="17"/>
      <c r="M23" s="44"/>
      <c r="N23" s="8">
        <f t="shared" si="2"/>
        <v>788698.43</v>
      </c>
    </row>
    <row r="24" spans="1:24" ht="17.25" customHeight="1" x14ac:dyDescent="0.25">
      <c r="A24" s="14" t="s">
        <v>6</v>
      </c>
      <c r="B24" s="15">
        <v>9149048.7599999998</v>
      </c>
      <c r="C24" s="17">
        <v>32031297.09</v>
      </c>
      <c r="D24" s="17">
        <v>9216137.5800000001</v>
      </c>
      <c r="E24" s="17">
        <v>9315123.9800000004</v>
      </c>
      <c r="F24" s="17">
        <v>9238751.4399999995</v>
      </c>
      <c r="G24" s="17">
        <v>9213018.5</v>
      </c>
      <c r="H24" s="17">
        <v>6682310.9800000004</v>
      </c>
      <c r="I24" s="17">
        <v>27648161.77</v>
      </c>
      <c r="J24" s="17"/>
      <c r="K24" s="17"/>
      <c r="L24" s="17"/>
      <c r="M24" s="44"/>
      <c r="N24" s="8">
        <f t="shared" si="2"/>
        <v>112493850.09999999</v>
      </c>
    </row>
    <row r="25" spans="1:24" ht="17.25" customHeight="1" x14ac:dyDescent="0.25">
      <c r="A25" s="14" t="s">
        <v>7</v>
      </c>
      <c r="B25" s="15">
        <v>2721380.1399999997</v>
      </c>
      <c r="C25" s="17">
        <v>2744656.45</v>
      </c>
      <c r="D25" s="17">
        <v>2746712.44</v>
      </c>
      <c r="E25" s="17">
        <v>2836268.7</v>
      </c>
      <c r="F25" s="17">
        <v>2804153.87</v>
      </c>
      <c r="G25" s="17">
        <v>2794271.06</v>
      </c>
      <c r="H25" s="17">
        <v>2850530.9899999998</v>
      </c>
      <c r="I25" s="17">
        <v>2839305.85</v>
      </c>
      <c r="J25" s="17"/>
      <c r="K25" s="17"/>
      <c r="L25" s="17"/>
      <c r="M25" s="44"/>
      <c r="N25" s="8">
        <f t="shared" si="2"/>
        <v>22337279.500000004</v>
      </c>
    </row>
    <row r="26" spans="1:24" ht="17.25" customHeight="1" x14ac:dyDescent="0.25">
      <c r="A26" s="9" t="s">
        <v>89</v>
      </c>
      <c r="B26" s="19">
        <f>SUM(B21:B25)</f>
        <v>42227018.810000002</v>
      </c>
      <c r="C26" s="19">
        <f>SUM(C21:C25)</f>
        <v>62207985.38000001</v>
      </c>
      <c r="D26" s="19">
        <f>SUM(D21:D25)</f>
        <v>40270875.539999999</v>
      </c>
      <c r="E26" s="19">
        <f>SUM(E21:E25)</f>
        <v>40466397.920000002</v>
      </c>
      <c r="F26" s="19">
        <f>SUM(F21:F25)</f>
        <v>39912350.369999997</v>
      </c>
      <c r="G26" s="19">
        <f t="shared" ref="G26:K26" si="3">SUM(G21:G25)</f>
        <v>39767132.230000004</v>
      </c>
      <c r="H26" s="19">
        <f t="shared" si="3"/>
        <v>38539093.259999998</v>
      </c>
      <c r="I26" s="19">
        <f t="shared" si="3"/>
        <v>58504827.920000002</v>
      </c>
      <c r="J26" s="19">
        <f>SUM(J21:J25)</f>
        <v>0</v>
      </c>
      <c r="K26" s="19">
        <f t="shared" si="3"/>
        <v>0</v>
      </c>
      <c r="L26" s="19">
        <f>SUM(L21:L25)</f>
        <v>0</v>
      </c>
      <c r="M26" s="48">
        <f>SUM(M21:M25)</f>
        <v>0</v>
      </c>
      <c r="N26" s="19">
        <f>SUM(B26:M26)</f>
        <v>361895681.43000007</v>
      </c>
    </row>
    <row r="27" spans="1:24" s="20" customFormat="1" ht="17.25" customHeight="1" x14ac:dyDescent="0.2">
      <c r="A27" s="9" t="s">
        <v>8</v>
      </c>
      <c r="H27" s="21"/>
      <c r="I27" s="22"/>
      <c r="J27" s="21"/>
      <c r="K27" s="21"/>
      <c r="L27" s="21"/>
      <c r="M27" s="43"/>
    </row>
    <row r="28" spans="1:24" ht="17.25" customHeight="1" x14ac:dyDescent="0.25">
      <c r="A28" s="14" t="s">
        <v>9</v>
      </c>
      <c r="B28" s="7">
        <v>639276.79999999993</v>
      </c>
      <c r="C28" s="15">
        <v>663624.52</v>
      </c>
      <c r="D28" s="15">
        <v>684646.13</v>
      </c>
      <c r="E28" s="15">
        <v>760700.91</v>
      </c>
      <c r="F28" s="15">
        <v>1077371.01</v>
      </c>
      <c r="G28" s="7">
        <v>979526.67</v>
      </c>
      <c r="H28" s="7">
        <v>962694.16</v>
      </c>
      <c r="I28" s="7">
        <v>1006889.61</v>
      </c>
      <c r="J28" s="55"/>
      <c r="K28" s="7"/>
      <c r="L28" s="17"/>
      <c r="M28" s="46"/>
      <c r="N28" s="8">
        <f t="shared" ref="N28:N36" si="4">+SUM(B28:M28)</f>
        <v>6774729.8100000005</v>
      </c>
    </row>
    <row r="29" spans="1:24" x14ac:dyDescent="0.25">
      <c r="A29" s="14" t="s">
        <v>110</v>
      </c>
      <c r="B29" s="15">
        <v>167209.4</v>
      </c>
      <c r="C29" s="15">
        <v>1083060</v>
      </c>
      <c r="D29" s="23">
        <v>567817.34</v>
      </c>
      <c r="E29" s="15">
        <v>455543.62</v>
      </c>
      <c r="F29" s="15">
        <v>481537.1</v>
      </c>
      <c r="G29" s="7">
        <v>1701142.9</v>
      </c>
      <c r="H29" s="7">
        <v>1608683.31</v>
      </c>
      <c r="I29" s="7">
        <v>1209715.32</v>
      </c>
      <c r="J29" s="7"/>
      <c r="K29" s="7"/>
      <c r="L29" s="17"/>
      <c r="M29" s="46"/>
      <c r="N29" s="8">
        <f t="shared" si="4"/>
        <v>7274708.9900000002</v>
      </c>
    </row>
    <row r="30" spans="1:24" ht="17.25" customHeight="1" x14ac:dyDescent="0.25">
      <c r="A30" s="14" t="s">
        <v>10</v>
      </c>
      <c r="B30" s="15">
        <v>0</v>
      </c>
      <c r="C30" s="17">
        <v>208982.5</v>
      </c>
      <c r="D30" s="17">
        <v>329543.2</v>
      </c>
      <c r="E30" s="17">
        <v>13000</v>
      </c>
      <c r="F30" s="17">
        <v>3000</v>
      </c>
      <c r="G30" s="17">
        <v>34400</v>
      </c>
      <c r="H30" s="24">
        <v>143400</v>
      </c>
      <c r="I30" s="17">
        <v>19750</v>
      </c>
      <c r="J30" s="17"/>
      <c r="K30" s="7"/>
      <c r="L30" s="17"/>
      <c r="M30" s="46"/>
      <c r="N30" s="8">
        <f t="shared" si="4"/>
        <v>752075.7</v>
      </c>
    </row>
    <row r="31" spans="1:24" ht="17.25" customHeight="1" x14ac:dyDescent="0.25">
      <c r="A31" s="14" t="s">
        <v>11</v>
      </c>
      <c r="B31" s="15">
        <v>52000</v>
      </c>
      <c r="C31" s="15">
        <v>162789.69</v>
      </c>
      <c r="D31" s="15">
        <v>2000</v>
      </c>
      <c r="E31" s="15">
        <v>113988.1</v>
      </c>
      <c r="F31" s="15">
        <v>0</v>
      </c>
      <c r="G31" s="7">
        <v>91845</v>
      </c>
      <c r="H31" s="7">
        <v>173320.01</v>
      </c>
      <c r="I31" s="7">
        <v>54000</v>
      </c>
      <c r="J31" s="7"/>
      <c r="K31" s="7"/>
      <c r="L31" s="17"/>
      <c r="M31" s="46"/>
      <c r="N31" s="8">
        <f t="shared" si="4"/>
        <v>649942.80000000005</v>
      </c>
    </row>
    <row r="32" spans="1:24" ht="17.25" customHeight="1" x14ac:dyDescent="0.25">
      <c r="A32" s="14" t="s">
        <v>12</v>
      </c>
      <c r="B32" s="15">
        <v>724506.78</v>
      </c>
      <c r="C32" s="15">
        <v>1765104.05</v>
      </c>
      <c r="D32" s="15">
        <v>901142.16</v>
      </c>
      <c r="E32" s="15">
        <v>1135987.98</v>
      </c>
      <c r="F32" s="15">
        <v>3819360.64</v>
      </c>
      <c r="G32" s="7">
        <v>283474.34000000003</v>
      </c>
      <c r="H32" s="7">
        <v>256320.26</v>
      </c>
      <c r="I32" s="7">
        <v>3103720.63</v>
      </c>
      <c r="J32" s="7"/>
      <c r="K32" s="7"/>
      <c r="L32" s="17"/>
      <c r="M32" s="46"/>
      <c r="N32" s="8">
        <f t="shared" si="4"/>
        <v>11989616.84</v>
      </c>
    </row>
    <row r="33" spans="1:14" ht="17.25" customHeight="1" x14ac:dyDescent="0.25">
      <c r="A33" s="14" t="s">
        <v>13</v>
      </c>
      <c r="B33" s="15">
        <v>1174125.4500000002</v>
      </c>
      <c r="C33" s="15">
        <v>1200112.8500000001</v>
      </c>
      <c r="D33" s="15">
        <v>1244038.6399999999</v>
      </c>
      <c r="E33" s="15">
        <v>1221893.72</v>
      </c>
      <c r="F33" s="15">
        <v>1523460.71</v>
      </c>
      <c r="G33" s="7">
        <v>1278400.3</v>
      </c>
      <c r="H33" s="7">
        <v>1272991.92</v>
      </c>
      <c r="I33" s="7">
        <v>1260222.1000000001</v>
      </c>
      <c r="J33" s="7"/>
      <c r="K33" s="7"/>
      <c r="L33" s="17"/>
      <c r="M33" s="46"/>
      <c r="N33" s="8">
        <f t="shared" si="4"/>
        <v>10175245.689999999</v>
      </c>
    </row>
    <row r="34" spans="1:14" ht="24" x14ac:dyDescent="0.25">
      <c r="A34" s="14" t="s">
        <v>14</v>
      </c>
      <c r="B34" s="15">
        <v>21004</v>
      </c>
      <c r="C34" s="15">
        <v>307031.21000000002</v>
      </c>
      <c r="D34" s="15">
        <v>116916.05</v>
      </c>
      <c r="E34" s="15">
        <v>35577</v>
      </c>
      <c r="F34" s="15">
        <v>14160</v>
      </c>
      <c r="G34" s="15">
        <v>30060.5</v>
      </c>
      <c r="H34" s="15">
        <v>1700639.8599999999</v>
      </c>
      <c r="I34" s="15">
        <v>145261.91</v>
      </c>
      <c r="J34" s="15"/>
      <c r="K34" s="7"/>
      <c r="L34" s="17"/>
      <c r="M34" s="46"/>
      <c r="N34" s="8">
        <f t="shared" si="4"/>
        <v>2370650.5300000003</v>
      </c>
    </row>
    <row r="35" spans="1:14" x14ac:dyDescent="0.25">
      <c r="A35" s="14" t="s">
        <v>15</v>
      </c>
      <c r="B35" s="15">
        <v>3291579.1100000003</v>
      </c>
      <c r="C35" s="15">
        <v>4131827.89</v>
      </c>
      <c r="D35" s="15">
        <v>4356215.97</v>
      </c>
      <c r="E35" s="15">
        <v>3348576.65</v>
      </c>
      <c r="F35" s="15">
        <v>2760466.71</v>
      </c>
      <c r="G35" s="15">
        <v>1930400.12</v>
      </c>
      <c r="H35" s="15">
        <v>5713875.3700000001</v>
      </c>
      <c r="I35" s="15">
        <v>4106805.75</v>
      </c>
      <c r="J35" s="56"/>
      <c r="K35" s="7"/>
      <c r="L35" s="17"/>
      <c r="M35" s="46"/>
      <c r="N35" s="8">
        <f t="shared" si="4"/>
        <v>29639747.57</v>
      </c>
    </row>
    <row r="36" spans="1:14" ht="17.25" customHeight="1" x14ac:dyDescent="0.25">
      <c r="A36" s="14" t="s">
        <v>16</v>
      </c>
      <c r="B36" s="15">
        <v>750000</v>
      </c>
      <c r="C36" s="15">
        <v>456617</v>
      </c>
      <c r="D36" s="15">
        <v>0</v>
      </c>
      <c r="E36" s="15">
        <v>0</v>
      </c>
      <c r="F36" s="15">
        <v>0</v>
      </c>
      <c r="G36" s="7">
        <v>66003.3</v>
      </c>
      <c r="H36" s="7">
        <v>70687.899999999994</v>
      </c>
      <c r="I36" s="7">
        <v>547036.02</v>
      </c>
      <c r="J36" s="7"/>
      <c r="K36" s="7"/>
      <c r="L36" s="17"/>
      <c r="M36" s="46"/>
      <c r="N36" s="8">
        <f t="shared" si="4"/>
        <v>1890344.22</v>
      </c>
    </row>
    <row r="37" spans="1:14" ht="17.25" customHeight="1" x14ac:dyDescent="0.25">
      <c r="A37" s="9" t="s">
        <v>89</v>
      </c>
      <c r="B37" s="19">
        <f>SUM(B28:B36)</f>
        <v>6819701.540000001</v>
      </c>
      <c r="C37" s="19">
        <f t="shared" ref="C37:L37" si="5">SUM(C28:C36)</f>
        <v>9979149.709999999</v>
      </c>
      <c r="D37" s="19">
        <f t="shared" si="5"/>
        <v>8202319.4899999993</v>
      </c>
      <c r="E37" s="19">
        <f>SUM(E28:E36)</f>
        <v>7085267.9800000004</v>
      </c>
      <c r="F37" s="19">
        <f>SUM(F28:F36)</f>
        <v>9679356.1699999999</v>
      </c>
      <c r="G37" s="19">
        <f t="shared" si="5"/>
        <v>6395253.1299999999</v>
      </c>
      <c r="H37" s="19">
        <f t="shared" si="5"/>
        <v>11902612.790000001</v>
      </c>
      <c r="I37" s="19">
        <f t="shared" si="5"/>
        <v>11453401.34</v>
      </c>
      <c r="J37" s="19">
        <f t="shared" si="5"/>
        <v>0</v>
      </c>
      <c r="K37" s="19">
        <f t="shared" si="5"/>
        <v>0</v>
      </c>
      <c r="L37" s="19">
        <f t="shared" si="5"/>
        <v>0</v>
      </c>
      <c r="M37" s="48">
        <f>SUM(M28:M36)</f>
        <v>0</v>
      </c>
      <c r="N37" s="19">
        <f>SUM(B37:M37)</f>
        <v>71517062.150000006</v>
      </c>
    </row>
    <row r="38" spans="1:14" s="12" customFormat="1" ht="17.25" customHeight="1" x14ac:dyDescent="0.2">
      <c r="A38" s="9" t="s">
        <v>17</v>
      </c>
      <c r="H38" s="13"/>
      <c r="I38" s="13"/>
      <c r="J38" s="13"/>
      <c r="K38" s="13"/>
      <c r="L38" s="13"/>
      <c r="M38" s="43"/>
    </row>
    <row r="39" spans="1:14" ht="17.25" customHeight="1" x14ac:dyDescent="0.25">
      <c r="A39" s="14" t="s">
        <v>18</v>
      </c>
      <c r="B39" s="15">
        <v>154370.6</v>
      </c>
      <c r="C39" s="23">
        <v>85953</v>
      </c>
      <c r="D39" s="15">
        <v>81432.7</v>
      </c>
      <c r="E39" s="15">
        <v>44405.599999999999</v>
      </c>
      <c r="F39" s="15">
        <v>877242</v>
      </c>
      <c r="G39" s="7">
        <v>38920.800000000003</v>
      </c>
      <c r="H39" s="7">
        <v>63720.76</v>
      </c>
      <c r="I39" s="7">
        <v>54475</v>
      </c>
      <c r="J39" s="7"/>
      <c r="K39" s="7"/>
      <c r="L39" s="7"/>
      <c r="M39" s="46"/>
      <c r="N39" s="8">
        <f t="shared" ref="N39:N47" si="6">+SUM(B39:M39)</f>
        <v>1400520.46</v>
      </c>
    </row>
    <row r="40" spans="1:14" ht="17.25" customHeight="1" x14ac:dyDescent="0.25">
      <c r="A40" s="14" t="s">
        <v>19</v>
      </c>
      <c r="B40" s="15">
        <v>1943.08</v>
      </c>
      <c r="C40" s="15">
        <v>690.3</v>
      </c>
      <c r="D40" s="7">
        <v>25633.56</v>
      </c>
      <c r="E40" s="7">
        <v>78879.12</v>
      </c>
      <c r="F40" s="7">
        <v>2139.92</v>
      </c>
      <c r="G40" s="7">
        <v>49762.58</v>
      </c>
      <c r="H40" s="7">
        <v>2207.67</v>
      </c>
      <c r="I40" s="7">
        <v>2257.7600000000002</v>
      </c>
      <c r="J40" s="7"/>
      <c r="K40" s="7"/>
      <c r="L40" s="7"/>
      <c r="M40" s="46"/>
      <c r="N40" s="8">
        <f t="shared" si="6"/>
        <v>163513.99000000002</v>
      </c>
    </row>
    <row r="41" spans="1:14" ht="17.25" customHeight="1" x14ac:dyDescent="0.25">
      <c r="A41" s="14" t="s">
        <v>20</v>
      </c>
      <c r="B41" s="15">
        <v>91168.390000000014</v>
      </c>
      <c r="C41" s="15">
        <v>73064.52</v>
      </c>
      <c r="D41" s="23">
        <v>296718.34999999998</v>
      </c>
      <c r="E41" s="15">
        <v>112775.03999999999</v>
      </c>
      <c r="F41" s="15">
        <v>163159.97</v>
      </c>
      <c r="G41" s="7">
        <v>91151.5</v>
      </c>
      <c r="H41" s="7">
        <v>153656.87</v>
      </c>
      <c r="I41" s="7">
        <v>160524.95000000001</v>
      </c>
      <c r="J41" s="7"/>
      <c r="K41" s="7"/>
      <c r="L41" s="7"/>
      <c r="M41" s="46"/>
      <c r="N41" s="8">
        <f t="shared" si="6"/>
        <v>1142219.5900000001</v>
      </c>
    </row>
    <row r="42" spans="1:14" ht="17.25" customHeight="1" x14ac:dyDescent="0.25">
      <c r="A42" s="14" t="s">
        <v>21</v>
      </c>
      <c r="B42" s="23">
        <v>1530.87</v>
      </c>
      <c r="C42" s="15">
        <v>1031.73</v>
      </c>
      <c r="D42" s="15">
        <v>1031.73</v>
      </c>
      <c r="E42" s="15">
        <v>3058.49</v>
      </c>
      <c r="F42" s="15">
        <v>9966.3799999999992</v>
      </c>
      <c r="G42" s="7">
        <v>944</v>
      </c>
      <c r="H42" s="7">
        <v>-6018</v>
      </c>
      <c r="I42" s="7">
        <v>0</v>
      </c>
      <c r="J42" s="7"/>
      <c r="K42" s="7"/>
      <c r="L42" s="7"/>
      <c r="M42" s="46"/>
      <c r="N42" s="8">
        <f t="shared" si="6"/>
        <v>11545.199999999997</v>
      </c>
    </row>
    <row r="43" spans="1:14" ht="17.25" customHeight="1" x14ac:dyDescent="0.25">
      <c r="A43" s="14" t="s">
        <v>22</v>
      </c>
      <c r="B43" s="15">
        <v>2261.56</v>
      </c>
      <c r="C43" s="15">
        <v>4615</v>
      </c>
      <c r="D43" s="15">
        <v>7057</v>
      </c>
      <c r="E43" s="15">
        <v>3199.12</v>
      </c>
      <c r="F43" s="15">
        <v>4343.12</v>
      </c>
      <c r="G43" s="7">
        <v>3894.12</v>
      </c>
      <c r="H43" s="7">
        <v>2094.56</v>
      </c>
      <c r="I43" s="7">
        <v>950.4</v>
      </c>
      <c r="J43" s="7"/>
      <c r="K43" s="7"/>
      <c r="L43" s="7"/>
      <c r="M43" s="46"/>
      <c r="N43" s="8">
        <f t="shared" si="6"/>
        <v>28414.880000000001</v>
      </c>
    </row>
    <row r="44" spans="1:14" x14ac:dyDescent="0.25">
      <c r="A44" s="14" t="s">
        <v>23</v>
      </c>
      <c r="B44" s="7">
        <v>40</v>
      </c>
      <c r="C44" s="15">
        <v>3280</v>
      </c>
      <c r="D44" s="15">
        <v>1933</v>
      </c>
      <c r="E44" s="15">
        <v>0</v>
      </c>
      <c r="F44" s="15">
        <v>0</v>
      </c>
      <c r="G44" s="7">
        <v>600</v>
      </c>
      <c r="H44" s="7">
        <v>128</v>
      </c>
      <c r="I44" s="7">
        <v>0</v>
      </c>
      <c r="J44" s="7"/>
      <c r="K44" s="7"/>
      <c r="L44" s="7"/>
      <c r="M44" s="46"/>
      <c r="N44" s="8">
        <f t="shared" si="6"/>
        <v>5981</v>
      </c>
    </row>
    <row r="45" spans="1:14" x14ac:dyDescent="0.25">
      <c r="A45" s="14" t="s">
        <v>24</v>
      </c>
      <c r="B45" s="15">
        <v>893382.8</v>
      </c>
      <c r="C45" s="15">
        <v>701778</v>
      </c>
      <c r="D45" s="15">
        <v>530960</v>
      </c>
      <c r="E45" s="15">
        <v>778313.8</v>
      </c>
      <c r="F45" s="15">
        <v>529830</v>
      </c>
      <c r="G45" s="15">
        <v>529830</v>
      </c>
      <c r="H45" s="15">
        <v>958190</v>
      </c>
      <c r="I45" s="7">
        <v>529830</v>
      </c>
      <c r="J45" s="7"/>
      <c r="K45" s="7"/>
      <c r="L45" s="7"/>
      <c r="M45" s="46"/>
      <c r="N45" s="8">
        <f t="shared" si="6"/>
        <v>5452114.5999999996</v>
      </c>
    </row>
    <row r="46" spans="1:14" ht="24" x14ac:dyDescent="0.25">
      <c r="A46" s="14" t="s">
        <v>25</v>
      </c>
      <c r="B46" s="15">
        <v>0</v>
      </c>
      <c r="C46" s="15">
        <v>0</v>
      </c>
      <c r="D46" s="17">
        <v>0</v>
      </c>
      <c r="E46" s="17">
        <v>0</v>
      </c>
      <c r="F46" s="17">
        <v>0</v>
      </c>
      <c r="G46" s="17">
        <v>0</v>
      </c>
      <c r="H46" s="24">
        <v>0</v>
      </c>
      <c r="I46" s="24">
        <v>0</v>
      </c>
      <c r="J46" s="24"/>
      <c r="K46" s="34"/>
      <c r="L46" s="34"/>
      <c r="M46" s="47"/>
      <c r="N46" s="8">
        <f t="shared" si="6"/>
        <v>0</v>
      </c>
    </row>
    <row r="47" spans="1:14" ht="17.25" customHeight="1" x14ac:dyDescent="0.25">
      <c r="A47" s="14" t="s">
        <v>26</v>
      </c>
      <c r="B47" s="15">
        <v>42831.49</v>
      </c>
      <c r="C47" s="15">
        <v>305087.90000000002</v>
      </c>
      <c r="D47" s="15">
        <v>285201.90999999997</v>
      </c>
      <c r="E47" s="15">
        <v>264794.69</v>
      </c>
      <c r="F47" s="15">
        <v>232382.84</v>
      </c>
      <c r="G47" s="15">
        <v>97767.05</v>
      </c>
      <c r="H47" s="15">
        <v>56676.6</v>
      </c>
      <c r="I47" s="7">
        <v>42167.08</v>
      </c>
      <c r="J47" s="7"/>
      <c r="K47" s="7"/>
      <c r="L47" s="7"/>
      <c r="M47" s="46"/>
      <c r="N47" s="8">
        <f t="shared" si="6"/>
        <v>1326909.5600000003</v>
      </c>
    </row>
    <row r="48" spans="1:14" ht="17.25" customHeight="1" x14ac:dyDescent="0.25">
      <c r="A48" s="9" t="s">
        <v>89</v>
      </c>
      <c r="B48" s="19">
        <f>SUM(B39:B47)</f>
        <v>1187528.79</v>
      </c>
      <c r="C48" s="19">
        <f t="shared" ref="C48:L48" si="7">SUM(C39:C47)</f>
        <v>1175500.4500000002</v>
      </c>
      <c r="D48" s="19">
        <f t="shared" si="7"/>
        <v>1229968.25</v>
      </c>
      <c r="E48" s="19">
        <f>SUM(E39:E47)</f>
        <v>1285425.8600000001</v>
      </c>
      <c r="F48" s="19">
        <f t="shared" si="7"/>
        <v>1819064.2300000002</v>
      </c>
      <c r="G48" s="19">
        <f t="shared" si="7"/>
        <v>812870.05</v>
      </c>
      <c r="H48" s="19">
        <f t="shared" si="7"/>
        <v>1230656.46</v>
      </c>
      <c r="I48" s="19">
        <f t="shared" si="7"/>
        <v>790205.19</v>
      </c>
      <c r="J48" s="19">
        <f t="shared" si="7"/>
        <v>0</v>
      </c>
      <c r="K48" s="19">
        <f t="shared" si="7"/>
        <v>0</v>
      </c>
      <c r="L48" s="19">
        <f t="shared" si="7"/>
        <v>0</v>
      </c>
      <c r="M48" s="48">
        <f>SUM(M39:M47)</f>
        <v>0</v>
      </c>
      <c r="N48" s="19">
        <f>SUM(B48:M48)</f>
        <v>9531219.2799999993</v>
      </c>
    </row>
    <row r="49" spans="1:14" s="20" customFormat="1" ht="17.25" customHeight="1" x14ac:dyDescent="0.2">
      <c r="A49" s="9" t="s">
        <v>27</v>
      </c>
      <c r="H49" s="21"/>
      <c r="I49" s="21"/>
      <c r="J49" s="21"/>
      <c r="K49" s="21"/>
      <c r="L49" s="21"/>
      <c r="M49" s="43"/>
    </row>
    <row r="50" spans="1:14" ht="17.25" customHeight="1" x14ac:dyDescent="0.25">
      <c r="A50" s="14" t="s">
        <v>28</v>
      </c>
      <c r="B50" s="15">
        <v>393150.8</v>
      </c>
      <c r="C50" s="15">
        <v>90295.31</v>
      </c>
      <c r="D50" s="15">
        <v>0</v>
      </c>
      <c r="E50" s="15">
        <v>132050</v>
      </c>
      <c r="F50" s="15">
        <v>13500</v>
      </c>
      <c r="G50" s="7">
        <v>0</v>
      </c>
      <c r="H50" s="7">
        <v>64700.93</v>
      </c>
      <c r="I50" s="7">
        <v>0</v>
      </c>
      <c r="J50" s="7"/>
      <c r="K50" s="7"/>
      <c r="L50" s="7"/>
      <c r="M50" s="46"/>
      <c r="N50" s="8">
        <f t="shared" ref="N50:N56" si="8">+SUM(B50:M50)</f>
        <v>693697.04</v>
      </c>
    </row>
    <row r="51" spans="1:14" x14ac:dyDescent="0.25">
      <c r="A51" s="14" t="s">
        <v>29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1000000</v>
      </c>
      <c r="H51" s="7">
        <v>0</v>
      </c>
      <c r="I51" s="7">
        <v>0</v>
      </c>
      <c r="J51" s="7"/>
      <c r="K51" s="7"/>
      <c r="L51" s="7"/>
      <c r="M51" s="46"/>
      <c r="N51" s="8">
        <f t="shared" si="8"/>
        <v>1000000</v>
      </c>
    </row>
    <row r="52" spans="1:14" x14ac:dyDescent="0.25">
      <c r="A52" s="14" t="s">
        <v>30</v>
      </c>
      <c r="B52" s="7">
        <v>0</v>
      </c>
      <c r="C52" s="15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/>
      <c r="K52" s="7"/>
      <c r="L52" s="7"/>
      <c r="M52" s="46"/>
      <c r="N52" s="8">
        <f t="shared" si="8"/>
        <v>0</v>
      </c>
    </row>
    <row r="53" spans="1:14" ht="24" customHeight="1" x14ac:dyDescent="0.25">
      <c r="A53" s="14" t="s">
        <v>31</v>
      </c>
      <c r="B53" s="7">
        <v>0</v>
      </c>
      <c r="C53" s="15">
        <v>0</v>
      </c>
      <c r="D53" s="24">
        <v>0</v>
      </c>
      <c r="E53" s="24">
        <v>0</v>
      </c>
      <c r="F53" s="24">
        <v>0</v>
      </c>
      <c r="G53" s="7">
        <v>0</v>
      </c>
      <c r="H53" s="7">
        <v>0</v>
      </c>
      <c r="I53" s="7">
        <v>0</v>
      </c>
      <c r="J53" s="24"/>
      <c r="K53" s="24"/>
      <c r="L53" s="33"/>
      <c r="M53" s="46"/>
      <c r="N53" s="8">
        <f t="shared" si="8"/>
        <v>0</v>
      </c>
    </row>
    <row r="54" spans="1:14" ht="27" customHeight="1" x14ac:dyDescent="0.25">
      <c r="A54" s="14" t="s">
        <v>32</v>
      </c>
      <c r="B54" s="7">
        <v>0</v>
      </c>
      <c r="C54" s="15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/>
      <c r="K54" s="7"/>
      <c r="L54" s="7"/>
      <c r="M54" s="46"/>
      <c r="N54" s="8">
        <f t="shared" si="8"/>
        <v>0</v>
      </c>
    </row>
    <row r="55" spans="1:14" ht="17.25" customHeight="1" x14ac:dyDescent="0.25">
      <c r="A55" s="14" t="s">
        <v>33</v>
      </c>
      <c r="B55" s="15">
        <v>146550</v>
      </c>
      <c r="C55" s="15">
        <v>223861.5</v>
      </c>
      <c r="D55" s="15">
        <v>185205.75</v>
      </c>
      <c r="E55" s="15">
        <v>185205.75</v>
      </c>
      <c r="F55" s="15">
        <v>185205.75</v>
      </c>
      <c r="G55" s="53">
        <v>637965.75</v>
      </c>
      <c r="H55" s="7">
        <v>260665.75</v>
      </c>
      <c r="I55" s="7">
        <v>260665.75</v>
      </c>
      <c r="J55" s="7"/>
      <c r="K55" s="7"/>
      <c r="L55" s="7"/>
      <c r="M55" s="46"/>
      <c r="N55" s="8">
        <f t="shared" si="8"/>
        <v>2085326</v>
      </c>
    </row>
    <row r="56" spans="1:14" x14ac:dyDescent="0.25">
      <c r="A56" s="14" t="s">
        <v>34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24">
        <v>0</v>
      </c>
      <c r="I56" s="24">
        <v>0</v>
      </c>
      <c r="J56" s="24"/>
      <c r="K56" s="24"/>
      <c r="L56" s="33"/>
      <c r="M56" s="46"/>
      <c r="N56" s="8">
        <f t="shared" si="8"/>
        <v>0</v>
      </c>
    </row>
    <row r="57" spans="1:14" ht="17.25" customHeight="1" x14ac:dyDescent="0.25">
      <c r="A57" s="9" t="s">
        <v>89</v>
      </c>
      <c r="B57" s="19">
        <f>SUM(B50:B56)</f>
        <v>539700.80000000005</v>
      </c>
      <c r="C57" s="19">
        <f t="shared" ref="C57:L57" si="9">SUM(C50:C56)</f>
        <v>314156.81</v>
      </c>
      <c r="D57" s="19">
        <f t="shared" si="9"/>
        <v>185205.75</v>
      </c>
      <c r="E57" s="19">
        <f t="shared" si="9"/>
        <v>317255.75</v>
      </c>
      <c r="F57" s="19">
        <f t="shared" si="9"/>
        <v>198705.75</v>
      </c>
      <c r="G57" s="19">
        <f>SUM(G50:G56)</f>
        <v>1637965.75</v>
      </c>
      <c r="H57" s="19">
        <f t="shared" si="9"/>
        <v>325366.68</v>
      </c>
      <c r="I57" s="19">
        <f t="shared" si="9"/>
        <v>260665.75</v>
      </c>
      <c r="J57" s="19">
        <f t="shared" si="9"/>
        <v>0</v>
      </c>
      <c r="K57" s="19">
        <f t="shared" si="9"/>
        <v>0</v>
      </c>
      <c r="L57" s="19">
        <f t="shared" si="9"/>
        <v>0</v>
      </c>
      <c r="M57" s="48">
        <f>SUM(M50:M56)</f>
        <v>0</v>
      </c>
      <c r="N57" s="19">
        <f>SUM(B57:M57)</f>
        <v>3779023.0400000005</v>
      </c>
    </row>
    <row r="58" spans="1:14" ht="17.25" customHeight="1" x14ac:dyDescent="0.25">
      <c r="A58" s="9" t="s">
        <v>35</v>
      </c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33"/>
      <c r="M58" s="46"/>
      <c r="N58" s="15"/>
    </row>
    <row r="59" spans="1:14" x14ac:dyDescent="0.25">
      <c r="A59" s="14" t="s">
        <v>36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15">
        <f t="shared" ref="N59:N104" si="10">SUM(B59:M59)</f>
        <v>0</v>
      </c>
    </row>
    <row r="60" spans="1:14" x14ac:dyDescent="0.25">
      <c r="A60" s="14" t="s">
        <v>37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15">
        <f t="shared" si="10"/>
        <v>0</v>
      </c>
    </row>
    <row r="61" spans="1:14" x14ac:dyDescent="0.25">
      <c r="A61" s="14" t="s">
        <v>38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15">
        <f t="shared" si="10"/>
        <v>0</v>
      </c>
    </row>
    <row r="62" spans="1:14" ht="24.75" customHeight="1" x14ac:dyDescent="0.25">
      <c r="A62" s="14" t="s">
        <v>39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15">
        <f t="shared" si="10"/>
        <v>0</v>
      </c>
    </row>
    <row r="63" spans="1:14" ht="22.5" customHeight="1" x14ac:dyDescent="0.25">
      <c r="A63" s="14" t="s">
        <v>40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15">
        <f t="shared" si="10"/>
        <v>0</v>
      </c>
    </row>
    <row r="64" spans="1:14" ht="17.25" customHeight="1" x14ac:dyDescent="0.25">
      <c r="A64" s="14" t="s">
        <v>41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15">
        <f t="shared" si="10"/>
        <v>0</v>
      </c>
    </row>
    <row r="65" spans="1:14" x14ac:dyDescent="0.25">
      <c r="A65" s="14" t="s">
        <v>42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15">
        <f t="shared" si="10"/>
        <v>0</v>
      </c>
    </row>
    <row r="66" spans="1:14" ht="17.25" customHeight="1" x14ac:dyDescent="0.25">
      <c r="A66" s="9" t="s">
        <v>89</v>
      </c>
      <c r="B66" s="7">
        <f>SUM(B59:B65)</f>
        <v>0</v>
      </c>
      <c r="C66" s="7">
        <f t="shared" ref="C66:M66" si="11">SUM(C59:C65)</f>
        <v>0</v>
      </c>
      <c r="D66" s="7">
        <f t="shared" si="11"/>
        <v>0</v>
      </c>
      <c r="E66" s="7">
        <f t="shared" si="11"/>
        <v>0</v>
      </c>
      <c r="F66" s="7">
        <f t="shared" si="11"/>
        <v>0</v>
      </c>
      <c r="G66" s="7">
        <f>SUM(G59:G65)</f>
        <v>0</v>
      </c>
      <c r="H66" s="19">
        <v>0</v>
      </c>
      <c r="I66" s="19">
        <f t="shared" si="11"/>
        <v>0</v>
      </c>
      <c r="J66" s="19">
        <f t="shared" si="11"/>
        <v>0</v>
      </c>
      <c r="K66" s="19">
        <f>SUM(K59:K65)</f>
        <v>0</v>
      </c>
      <c r="L66" s="19">
        <f t="shared" si="11"/>
        <v>0</v>
      </c>
      <c r="M66" s="45">
        <f t="shared" si="11"/>
        <v>0</v>
      </c>
      <c r="N66" s="15">
        <f t="shared" si="10"/>
        <v>0</v>
      </c>
    </row>
    <row r="67" spans="1:14" s="12" customFormat="1" ht="17.25" customHeight="1" x14ac:dyDescent="0.2">
      <c r="A67" s="9" t="s">
        <v>43</v>
      </c>
      <c r="H67" s="13"/>
      <c r="I67" s="13"/>
      <c r="J67" s="13"/>
      <c r="K67" s="13"/>
      <c r="L67" s="13"/>
      <c r="M67" s="43"/>
      <c r="N67" s="15"/>
    </row>
    <row r="68" spans="1:14" ht="17.25" customHeight="1" x14ac:dyDescent="0.25">
      <c r="A68" s="14" t="s">
        <v>44</v>
      </c>
      <c r="B68" s="15">
        <v>0</v>
      </c>
      <c r="C68" s="15">
        <v>35400</v>
      </c>
      <c r="D68" s="15">
        <v>0</v>
      </c>
      <c r="E68" s="24">
        <v>0</v>
      </c>
      <c r="F68" s="7">
        <v>6523748.1399999997</v>
      </c>
      <c r="G68" s="7">
        <v>0</v>
      </c>
      <c r="H68" s="7">
        <v>0</v>
      </c>
      <c r="I68" s="7">
        <v>0</v>
      </c>
      <c r="J68" s="7"/>
      <c r="K68" s="7"/>
      <c r="L68" s="7"/>
      <c r="M68" s="7"/>
      <c r="N68" s="8">
        <f t="shared" ref="N68:N76" si="12">+SUM(B68:M68)</f>
        <v>6559148.1399999997</v>
      </c>
    </row>
    <row r="69" spans="1:14" ht="17.25" customHeight="1" x14ac:dyDescent="0.25">
      <c r="A69" s="14" t="s">
        <v>45</v>
      </c>
      <c r="B69" s="7">
        <v>0</v>
      </c>
      <c r="C69" s="15">
        <v>0</v>
      </c>
      <c r="D69" s="17">
        <v>0</v>
      </c>
      <c r="E69" s="24">
        <v>0</v>
      </c>
      <c r="F69" s="7">
        <v>242401.5</v>
      </c>
      <c r="G69" s="7">
        <v>0</v>
      </c>
      <c r="H69" s="7">
        <v>0</v>
      </c>
      <c r="I69" s="7">
        <v>0</v>
      </c>
      <c r="J69" s="7"/>
      <c r="K69" s="7"/>
      <c r="L69" s="7"/>
      <c r="M69" s="7"/>
      <c r="N69" s="8">
        <f t="shared" si="12"/>
        <v>242401.5</v>
      </c>
    </row>
    <row r="70" spans="1:14" ht="17.25" customHeight="1" x14ac:dyDescent="0.25">
      <c r="A70" s="14" t="s">
        <v>46</v>
      </c>
      <c r="B70" s="7">
        <v>0</v>
      </c>
      <c r="C70" s="15">
        <v>0</v>
      </c>
      <c r="D70" s="17">
        <v>0</v>
      </c>
      <c r="E70" s="24">
        <v>24756.5</v>
      </c>
      <c r="F70" s="7">
        <v>0</v>
      </c>
      <c r="G70" s="7">
        <v>0</v>
      </c>
      <c r="H70" s="7">
        <v>0</v>
      </c>
      <c r="I70" s="7">
        <v>0</v>
      </c>
      <c r="J70" s="7"/>
      <c r="K70" s="7"/>
      <c r="L70" s="7"/>
      <c r="M70" s="7"/>
      <c r="N70" s="8">
        <f t="shared" si="12"/>
        <v>24756.5</v>
      </c>
    </row>
    <row r="71" spans="1:14" x14ac:dyDescent="0.25">
      <c r="A71" s="14" t="s">
        <v>47</v>
      </c>
      <c r="B71" s="7">
        <v>0</v>
      </c>
      <c r="C71" s="15">
        <v>0</v>
      </c>
      <c r="D71" s="17">
        <v>0</v>
      </c>
      <c r="E71" s="24">
        <v>0</v>
      </c>
      <c r="F71" s="7">
        <v>0</v>
      </c>
      <c r="G71" s="7">
        <v>0</v>
      </c>
      <c r="H71" s="7">
        <v>0</v>
      </c>
      <c r="I71" s="7">
        <v>0</v>
      </c>
      <c r="J71" s="7"/>
      <c r="K71" s="7"/>
      <c r="L71" s="7"/>
      <c r="M71" s="7"/>
      <c r="N71" s="8">
        <f t="shared" si="12"/>
        <v>0</v>
      </c>
    </row>
    <row r="72" spans="1:14" ht="17.25" customHeight="1" x14ac:dyDescent="0.25">
      <c r="A72" s="14" t="s">
        <v>48</v>
      </c>
      <c r="B72" s="15">
        <v>0</v>
      </c>
      <c r="C72" s="15">
        <v>0</v>
      </c>
      <c r="D72" s="17">
        <v>0</v>
      </c>
      <c r="E72" s="24">
        <v>0</v>
      </c>
      <c r="F72" s="7">
        <v>2793850.36</v>
      </c>
      <c r="G72" s="7">
        <v>0</v>
      </c>
      <c r="H72" s="7">
        <v>0</v>
      </c>
      <c r="I72" s="7">
        <v>0</v>
      </c>
      <c r="J72" s="7"/>
      <c r="K72" s="7"/>
      <c r="L72" s="7"/>
      <c r="M72" s="7"/>
      <c r="N72" s="8">
        <f t="shared" si="12"/>
        <v>2793850.36</v>
      </c>
    </row>
    <row r="73" spans="1:14" ht="17.25" customHeight="1" x14ac:dyDescent="0.25">
      <c r="A73" s="14" t="s">
        <v>49</v>
      </c>
      <c r="B73" s="15">
        <v>0</v>
      </c>
      <c r="C73" s="15">
        <v>0</v>
      </c>
      <c r="D73" s="17">
        <v>0</v>
      </c>
      <c r="E73" s="24">
        <v>0</v>
      </c>
      <c r="F73" s="7">
        <v>0</v>
      </c>
      <c r="G73" s="7">
        <v>0</v>
      </c>
      <c r="H73" s="7">
        <v>0</v>
      </c>
      <c r="I73" s="7">
        <v>0</v>
      </c>
      <c r="J73" s="7"/>
      <c r="K73" s="7"/>
      <c r="L73" s="7"/>
      <c r="M73" s="7"/>
      <c r="N73" s="8">
        <f t="shared" si="12"/>
        <v>0</v>
      </c>
    </row>
    <row r="74" spans="1:14" ht="17.25" customHeight="1" x14ac:dyDescent="0.25">
      <c r="A74" s="14" t="s">
        <v>50</v>
      </c>
      <c r="B74" s="15">
        <v>0</v>
      </c>
      <c r="C74" s="15">
        <v>0</v>
      </c>
      <c r="D74" s="17">
        <v>0</v>
      </c>
      <c r="E74" s="24">
        <v>0</v>
      </c>
      <c r="F74" s="7">
        <v>0</v>
      </c>
      <c r="G74" s="7">
        <v>0</v>
      </c>
      <c r="H74" s="7">
        <v>0</v>
      </c>
      <c r="I74" s="7">
        <v>0</v>
      </c>
      <c r="J74" s="7"/>
      <c r="K74" s="7"/>
      <c r="L74" s="7"/>
      <c r="M74" s="7"/>
      <c r="N74" s="8">
        <f t="shared" si="12"/>
        <v>0</v>
      </c>
    </row>
    <row r="75" spans="1:14" ht="17.25" customHeight="1" x14ac:dyDescent="0.25">
      <c r="A75" s="14" t="s">
        <v>51</v>
      </c>
      <c r="B75" s="15">
        <v>0</v>
      </c>
      <c r="C75" s="15">
        <v>0</v>
      </c>
      <c r="D75" s="17">
        <v>0</v>
      </c>
      <c r="E75" s="24">
        <v>0</v>
      </c>
      <c r="F75" s="7">
        <v>0</v>
      </c>
      <c r="G75" s="7">
        <v>0</v>
      </c>
      <c r="H75" s="7">
        <v>0</v>
      </c>
      <c r="I75" s="7">
        <v>0</v>
      </c>
      <c r="J75" s="7"/>
      <c r="K75" s="7"/>
      <c r="L75" s="7"/>
      <c r="M75" s="7"/>
      <c r="N75" s="8">
        <f t="shared" si="12"/>
        <v>0</v>
      </c>
    </row>
    <row r="76" spans="1:14" ht="23.25" customHeight="1" x14ac:dyDescent="0.25">
      <c r="A76" s="14" t="s">
        <v>52</v>
      </c>
      <c r="B76" s="15">
        <v>0</v>
      </c>
      <c r="C76" s="15">
        <v>0</v>
      </c>
      <c r="D76" s="17">
        <v>0</v>
      </c>
      <c r="E76" s="24">
        <v>0</v>
      </c>
      <c r="F76" s="7">
        <v>0</v>
      </c>
      <c r="G76" s="7">
        <v>0</v>
      </c>
      <c r="H76" s="7">
        <v>0</v>
      </c>
      <c r="I76" s="7">
        <v>0</v>
      </c>
      <c r="J76" s="7"/>
      <c r="K76" s="7"/>
      <c r="L76" s="7"/>
      <c r="M76" s="7"/>
      <c r="N76" s="8">
        <f t="shared" si="12"/>
        <v>0</v>
      </c>
    </row>
    <row r="77" spans="1:14" ht="17.25" customHeight="1" x14ac:dyDescent="0.25">
      <c r="A77" s="9" t="s">
        <v>89</v>
      </c>
      <c r="B77" s="19">
        <f>+B68+B69+B70+B71+B72+B73+B74+B75</f>
        <v>0</v>
      </c>
      <c r="C77" s="19">
        <f>+C68+C69</f>
        <v>35400</v>
      </c>
      <c r="D77" s="19">
        <f>+D68</f>
        <v>0</v>
      </c>
      <c r="E77" s="19">
        <f>+E68+E69+E70+E71+E72+E73+E74+E75+E76</f>
        <v>24756.5</v>
      </c>
      <c r="F77" s="19">
        <f>SUM(F68:F76)</f>
        <v>9560000</v>
      </c>
      <c r="G77" s="19">
        <f>SUM(G68:G76)</f>
        <v>0</v>
      </c>
      <c r="H77" s="19">
        <f t="shared" ref="H77:L77" si="13">SUM(H68:H76)</f>
        <v>0</v>
      </c>
      <c r="I77" s="19">
        <f t="shared" si="13"/>
        <v>0</v>
      </c>
      <c r="J77" s="19">
        <f t="shared" si="13"/>
        <v>0</v>
      </c>
      <c r="K77" s="19">
        <f t="shared" si="13"/>
        <v>0</v>
      </c>
      <c r="L77" s="19">
        <f t="shared" si="13"/>
        <v>0</v>
      </c>
      <c r="M77" s="48">
        <f>+M68+M69+M72+M73</f>
        <v>0</v>
      </c>
      <c r="N77" s="19">
        <f>SUM(B77:M77)</f>
        <v>9620156.5</v>
      </c>
    </row>
    <row r="78" spans="1:14" ht="17.25" customHeight="1" x14ac:dyDescent="0.25">
      <c r="A78" s="9" t="s">
        <v>53</v>
      </c>
      <c r="B78" s="15"/>
      <c r="C78" s="15"/>
      <c r="D78" s="26"/>
      <c r="E78" s="17"/>
      <c r="F78" s="26"/>
      <c r="G78" s="19"/>
      <c r="H78" s="17"/>
      <c r="I78" s="17"/>
      <c r="J78" s="7"/>
      <c r="K78" s="7"/>
      <c r="L78" s="7"/>
      <c r="M78" s="46"/>
      <c r="N78" s="15"/>
    </row>
    <row r="79" spans="1:14" ht="17.25" customHeight="1" x14ac:dyDescent="0.25">
      <c r="A79" s="14" t="s">
        <v>54</v>
      </c>
      <c r="B79" s="15">
        <v>0</v>
      </c>
      <c r="C79" s="15">
        <v>0</v>
      </c>
      <c r="D79" s="17">
        <v>0</v>
      </c>
      <c r="E79" s="17">
        <v>1755116.32</v>
      </c>
      <c r="F79" s="17">
        <v>9518796.2200000007</v>
      </c>
      <c r="G79" s="7">
        <v>0</v>
      </c>
      <c r="H79" s="53">
        <v>6614359.6500000004</v>
      </c>
      <c r="I79" s="7">
        <v>631701.13</v>
      </c>
      <c r="J79" s="7"/>
      <c r="K79" s="7"/>
      <c r="L79" s="57"/>
      <c r="M79" s="46"/>
      <c r="N79" s="8">
        <f t="shared" ref="N79:N82" si="14">+SUM(B79:M79)</f>
        <v>18519973.32</v>
      </c>
    </row>
    <row r="80" spans="1:14" ht="17.25" customHeight="1" x14ac:dyDescent="0.25">
      <c r="A80" s="14" t="s">
        <v>55</v>
      </c>
      <c r="B80" s="7">
        <v>0</v>
      </c>
      <c r="C80" s="17">
        <v>0</v>
      </c>
      <c r="D80" s="17">
        <v>0</v>
      </c>
      <c r="E80" s="17">
        <v>0</v>
      </c>
      <c r="F80" s="17">
        <v>0</v>
      </c>
      <c r="G80" s="25">
        <v>0</v>
      </c>
      <c r="H80" s="17">
        <v>0</v>
      </c>
      <c r="I80" s="17">
        <v>0</v>
      </c>
      <c r="J80" s="7"/>
      <c r="K80" s="7"/>
      <c r="L80" s="7"/>
      <c r="M80" s="46"/>
      <c r="N80" s="8">
        <f t="shared" si="14"/>
        <v>0</v>
      </c>
    </row>
    <row r="81" spans="1:14" x14ac:dyDescent="0.25">
      <c r="A81" s="14" t="s">
        <v>56</v>
      </c>
      <c r="B81" s="7">
        <v>0</v>
      </c>
      <c r="C81" s="17">
        <v>0</v>
      </c>
      <c r="D81" s="17">
        <v>0</v>
      </c>
      <c r="E81" s="17">
        <v>0</v>
      </c>
      <c r="F81" s="17">
        <v>0</v>
      </c>
      <c r="G81" s="25">
        <v>0</v>
      </c>
      <c r="H81" s="17">
        <v>0</v>
      </c>
      <c r="I81" s="17">
        <v>0</v>
      </c>
      <c r="J81" s="7"/>
      <c r="K81" s="7"/>
      <c r="L81" s="7"/>
      <c r="M81" s="46"/>
      <c r="N81" s="8">
        <f t="shared" si="14"/>
        <v>0</v>
      </c>
    </row>
    <row r="82" spans="1:14" ht="24" x14ac:dyDescent="0.25">
      <c r="A82" s="14" t="s">
        <v>57</v>
      </c>
      <c r="B82" s="7">
        <v>0</v>
      </c>
      <c r="C82" s="17">
        <v>0</v>
      </c>
      <c r="D82" s="17">
        <v>0</v>
      </c>
      <c r="E82" s="17">
        <v>0</v>
      </c>
      <c r="F82" s="17">
        <v>0</v>
      </c>
      <c r="G82" s="25">
        <v>0</v>
      </c>
      <c r="H82" s="17">
        <v>0</v>
      </c>
      <c r="I82" s="17">
        <v>0</v>
      </c>
      <c r="J82" s="7"/>
      <c r="K82" s="7"/>
      <c r="L82" s="7"/>
      <c r="M82" s="46"/>
      <c r="N82" s="8">
        <f t="shared" si="14"/>
        <v>0</v>
      </c>
    </row>
    <row r="83" spans="1:14" ht="17.25" customHeight="1" x14ac:dyDescent="0.25">
      <c r="A83" s="9" t="s">
        <v>89</v>
      </c>
      <c r="B83" s="19">
        <f>SUM(B79:B82)</f>
        <v>0</v>
      </c>
      <c r="C83" s="19">
        <f>SUM(C79:C82)</f>
        <v>0</v>
      </c>
      <c r="D83" s="19">
        <f t="shared" ref="D83:M83" si="15">SUM(D79:D82)</f>
        <v>0</v>
      </c>
      <c r="E83" s="19">
        <f t="shared" si="15"/>
        <v>1755116.32</v>
      </c>
      <c r="F83" s="19">
        <f t="shared" si="15"/>
        <v>9518796.2200000007</v>
      </c>
      <c r="G83" s="19">
        <f>SUM(G79:G82)</f>
        <v>0</v>
      </c>
      <c r="H83" s="19">
        <f t="shared" si="15"/>
        <v>6614359.6500000004</v>
      </c>
      <c r="I83" s="19">
        <f t="shared" si="15"/>
        <v>631701.13</v>
      </c>
      <c r="J83" s="7">
        <f t="shared" si="15"/>
        <v>0</v>
      </c>
      <c r="K83" s="7">
        <f t="shared" si="15"/>
        <v>0</v>
      </c>
      <c r="L83" s="19">
        <f t="shared" si="15"/>
        <v>0</v>
      </c>
      <c r="M83" s="19">
        <f t="shared" si="15"/>
        <v>0</v>
      </c>
      <c r="N83" s="19">
        <f>SUM(B83:M83)</f>
        <v>18519973.32</v>
      </c>
    </row>
    <row r="84" spans="1:14" ht="23.25" customHeight="1" x14ac:dyDescent="0.25">
      <c r="A84" s="9" t="s">
        <v>58</v>
      </c>
      <c r="B84" s="7"/>
      <c r="C84" s="17"/>
      <c r="D84" s="17"/>
      <c r="E84" s="17"/>
      <c r="F84" s="17"/>
      <c r="G84" s="17"/>
      <c r="H84" s="17"/>
      <c r="I84" s="17"/>
      <c r="J84" s="17"/>
      <c r="K84" s="18"/>
      <c r="L84" s="17"/>
      <c r="M84" s="46"/>
      <c r="N84" s="15"/>
    </row>
    <row r="85" spans="1:14" x14ac:dyDescent="0.25">
      <c r="A85" s="14" t="s">
        <v>59</v>
      </c>
      <c r="B85" s="7">
        <v>0</v>
      </c>
      <c r="C85" s="17">
        <v>0</v>
      </c>
      <c r="D85" s="17">
        <v>0</v>
      </c>
      <c r="E85" s="17">
        <v>0</v>
      </c>
      <c r="F85" s="25">
        <v>0</v>
      </c>
      <c r="G85" s="25">
        <v>0</v>
      </c>
      <c r="H85" s="24">
        <v>0</v>
      </c>
      <c r="I85" s="24">
        <v>0</v>
      </c>
      <c r="J85" s="24">
        <v>0</v>
      </c>
      <c r="K85" s="24">
        <v>0</v>
      </c>
      <c r="L85" s="33">
        <v>0</v>
      </c>
      <c r="M85" s="46">
        <v>0</v>
      </c>
      <c r="N85" s="15">
        <f t="shared" si="10"/>
        <v>0</v>
      </c>
    </row>
    <row r="86" spans="1:14" x14ac:dyDescent="0.25">
      <c r="A86" s="14" t="s">
        <v>60</v>
      </c>
      <c r="B86" s="7">
        <v>0</v>
      </c>
      <c r="C86" s="17">
        <v>0</v>
      </c>
      <c r="D86" s="17">
        <v>0</v>
      </c>
      <c r="E86" s="17">
        <v>0</v>
      </c>
      <c r="F86" s="25">
        <v>0</v>
      </c>
      <c r="G86" s="25">
        <v>0</v>
      </c>
      <c r="H86" s="24">
        <v>0</v>
      </c>
      <c r="I86" s="24">
        <v>0</v>
      </c>
      <c r="J86" s="24">
        <v>0</v>
      </c>
      <c r="K86" s="24">
        <v>0</v>
      </c>
      <c r="L86" s="33">
        <v>0</v>
      </c>
      <c r="M86" s="46">
        <v>0</v>
      </c>
      <c r="N86" s="15">
        <f t="shared" si="10"/>
        <v>0</v>
      </c>
    </row>
    <row r="87" spans="1:14" s="27" customFormat="1" ht="18" customHeight="1" x14ac:dyDescent="0.25">
      <c r="A87" s="9" t="s">
        <v>89</v>
      </c>
      <c r="B87" s="19">
        <f t="shared" ref="B87:M87" si="16">SUM(B84:B86)</f>
        <v>0</v>
      </c>
      <c r="C87" s="19">
        <f t="shared" si="16"/>
        <v>0</v>
      </c>
      <c r="D87" s="19">
        <f t="shared" si="16"/>
        <v>0</v>
      </c>
      <c r="E87" s="19">
        <f t="shared" si="16"/>
        <v>0</v>
      </c>
      <c r="F87" s="19">
        <f t="shared" si="16"/>
        <v>0</v>
      </c>
      <c r="G87" s="19">
        <f t="shared" si="16"/>
        <v>0</v>
      </c>
      <c r="H87" s="19">
        <f t="shared" si="16"/>
        <v>0</v>
      </c>
      <c r="I87" s="19">
        <f t="shared" si="16"/>
        <v>0</v>
      </c>
      <c r="J87" s="19">
        <f t="shared" si="16"/>
        <v>0</v>
      </c>
      <c r="K87" s="19">
        <f t="shared" ref="K87" si="17">SUM(K84:K86)</f>
        <v>0</v>
      </c>
      <c r="L87" s="19">
        <f t="shared" si="16"/>
        <v>0</v>
      </c>
      <c r="M87" s="45">
        <f t="shared" si="16"/>
        <v>0</v>
      </c>
      <c r="N87" s="15">
        <f t="shared" si="10"/>
        <v>0</v>
      </c>
    </row>
    <row r="88" spans="1:14" x14ac:dyDescent="0.25">
      <c r="A88" s="9" t="s">
        <v>61</v>
      </c>
      <c r="B88" s="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46"/>
      <c r="N88" s="15"/>
    </row>
    <row r="89" spans="1:14" x14ac:dyDescent="0.25">
      <c r="A89" s="14" t="s">
        <v>62</v>
      </c>
      <c r="B89" s="7">
        <v>0</v>
      </c>
      <c r="C89" s="17">
        <v>0</v>
      </c>
      <c r="D89" s="17">
        <v>0</v>
      </c>
      <c r="E89" s="17">
        <v>0</v>
      </c>
      <c r="F89" s="25">
        <v>0</v>
      </c>
      <c r="G89" s="25">
        <v>0</v>
      </c>
      <c r="H89" s="24">
        <v>0</v>
      </c>
      <c r="I89" s="24">
        <v>0</v>
      </c>
      <c r="J89" s="24">
        <v>0</v>
      </c>
      <c r="K89" s="24">
        <v>0</v>
      </c>
      <c r="L89" s="33">
        <v>0</v>
      </c>
      <c r="M89" s="46">
        <v>0</v>
      </c>
      <c r="N89" s="19">
        <f t="shared" si="10"/>
        <v>0</v>
      </c>
    </row>
    <row r="90" spans="1:14" x14ac:dyDescent="0.25">
      <c r="A90" s="14" t="s">
        <v>63</v>
      </c>
      <c r="B90" s="7">
        <v>0</v>
      </c>
      <c r="C90" s="17">
        <v>0</v>
      </c>
      <c r="D90" s="17">
        <v>0</v>
      </c>
      <c r="E90" s="17">
        <v>0</v>
      </c>
      <c r="F90" s="25">
        <v>0</v>
      </c>
      <c r="G90" s="25">
        <v>0</v>
      </c>
      <c r="H90" s="24">
        <v>0</v>
      </c>
      <c r="I90" s="24">
        <v>0</v>
      </c>
      <c r="J90" s="24">
        <v>0</v>
      </c>
      <c r="K90" s="24">
        <v>0</v>
      </c>
      <c r="L90" s="33">
        <v>0</v>
      </c>
      <c r="M90" s="46">
        <v>0</v>
      </c>
      <c r="N90" s="15">
        <f t="shared" si="10"/>
        <v>0</v>
      </c>
    </row>
    <row r="91" spans="1:14" x14ac:dyDescent="0.25">
      <c r="A91" s="14" t="s">
        <v>64</v>
      </c>
      <c r="B91" s="7">
        <v>0</v>
      </c>
      <c r="C91" s="17">
        <v>0</v>
      </c>
      <c r="D91" s="17">
        <v>0</v>
      </c>
      <c r="E91" s="17">
        <v>0</v>
      </c>
      <c r="F91" s="25">
        <v>0</v>
      </c>
      <c r="G91" s="25">
        <v>0</v>
      </c>
      <c r="H91" s="24">
        <v>0</v>
      </c>
      <c r="I91" s="24">
        <v>0</v>
      </c>
      <c r="J91" s="24">
        <v>0</v>
      </c>
      <c r="K91" s="24">
        <v>0</v>
      </c>
      <c r="L91" s="33">
        <v>0</v>
      </c>
      <c r="M91" s="46">
        <v>0</v>
      </c>
      <c r="N91" s="15">
        <f t="shared" si="10"/>
        <v>0</v>
      </c>
    </row>
    <row r="92" spans="1:14" s="27" customFormat="1" ht="18" customHeight="1" x14ac:dyDescent="0.25">
      <c r="A92" s="9" t="s">
        <v>89</v>
      </c>
      <c r="B92" s="19">
        <f>SUM(B89:B91)</f>
        <v>0</v>
      </c>
      <c r="C92" s="19">
        <f t="shared" ref="C92:M92" si="18">SUM(C89:C91)</f>
        <v>0</v>
      </c>
      <c r="D92" s="19">
        <f t="shared" si="18"/>
        <v>0</v>
      </c>
      <c r="E92" s="19">
        <f t="shared" si="18"/>
        <v>0</v>
      </c>
      <c r="F92" s="19">
        <f t="shared" si="18"/>
        <v>0</v>
      </c>
      <c r="G92" s="19">
        <f t="shared" si="18"/>
        <v>0</v>
      </c>
      <c r="H92" s="19">
        <f t="shared" si="18"/>
        <v>0</v>
      </c>
      <c r="I92" s="19">
        <f t="shared" si="18"/>
        <v>0</v>
      </c>
      <c r="J92" s="19">
        <f t="shared" si="18"/>
        <v>0</v>
      </c>
      <c r="K92" s="19">
        <f t="shared" ref="K92" si="19">SUM(K89:K91)</f>
        <v>0</v>
      </c>
      <c r="L92" s="19">
        <f t="shared" si="18"/>
        <v>0</v>
      </c>
      <c r="M92" s="45">
        <f t="shared" si="18"/>
        <v>0</v>
      </c>
      <c r="N92" s="15">
        <f t="shared" si="10"/>
        <v>0</v>
      </c>
    </row>
    <row r="93" spans="1:14" x14ac:dyDescent="0.25">
      <c r="A93" s="28" t="s">
        <v>65</v>
      </c>
      <c r="B93" s="17"/>
      <c r="D93" s="17"/>
      <c r="E93" s="17"/>
      <c r="F93" s="25"/>
      <c r="G93" s="25"/>
      <c r="H93" s="24"/>
      <c r="I93" s="24"/>
      <c r="J93" s="24"/>
      <c r="K93" s="24"/>
      <c r="L93" s="33"/>
      <c r="M93" s="46"/>
      <c r="N93" s="15"/>
    </row>
    <row r="94" spans="1:14" x14ac:dyDescent="0.25">
      <c r="A94" s="29" t="s">
        <v>66</v>
      </c>
      <c r="B94" s="17"/>
      <c r="C94" s="25"/>
      <c r="D94" s="17"/>
      <c r="E94" s="17"/>
      <c r="F94" s="25"/>
      <c r="G94" s="25"/>
      <c r="H94" s="24"/>
      <c r="I94" s="24"/>
      <c r="J94" s="24"/>
      <c r="K94" s="24"/>
      <c r="L94" s="33"/>
      <c r="M94" s="46"/>
      <c r="N94" s="15"/>
    </row>
    <row r="95" spans="1:14" x14ac:dyDescent="0.25">
      <c r="A95" s="30" t="s">
        <v>67</v>
      </c>
      <c r="B95" s="17">
        <v>0</v>
      </c>
      <c r="C95" s="25">
        <v>0</v>
      </c>
      <c r="D95" s="17">
        <v>0</v>
      </c>
      <c r="E95" s="17">
        <v>0</v>
      </c>
      <c r="F95" s="25">
        <v>0</v>
      </c>
      <c r="G95" s="25">
        <v>0</v>
      </c>
      <c r="H95" s="24">
        <v>0</v>
      </c>
      <c r="I95" s="24">
        <v>0</v>
      </c>
      <c r="J95" s="24">
        <v>0</v>
      </c>
      <c r="K95" s="24">
        <v>0</v>
      </c>
      <c r="L95" s="33">
        <v>0</v>
      </c>
      <c r="M95" s="46">
        <v>0</v>
      </c>
      <c r="N95" s="15">
        <f t="shared" si="10"/>
        <v>0</v>
      </c>
    </row>
    <row r="96" spans="1:14" ht="14.25" customHeight="1" x14ac:dyDescent="0.25">
      <c r="A96" s="30" t="s">
        <v>68</v>
      </c>
      <c r="B96" s="17">
        <v>0</v>
      </c>
      <c r="C96" s="25">
        <v>0</v>
      </c>
      <c r="D96" s="17">
        <v>0</v>
      </c>
      <c r="E96" s="17">
        <v>0</v>
      </c>
      <c r="F96" s="25">
        <v>0</v>
      </c>
      <c r="G96" s="25">
        <v>0</v>
      </c>
      <c r="H96" s="24">
        <v>0</v>
      </c>
      <c r="I96" s="24">
        <v>0</v>
      </c>
      <c r="J96" s="24">
        <v>0</v>
      </c>
      <c r="K96" s="24">
        <v>0</v>
      </c>
      <c r="L96" s="33">
        <v>0</v>
      </c>
      <c r="M96" s="46">
        <v>0</v>
      </c>
      <c r="N96" s="15">
        <f t="shared" si="10"/>
        <v>0</v>
      </c>
    </row>
    <row r="97" spans="1:14" s="27" customFormat="1" ht="18" customHeight="1" x14ac:dyDescent="0.25">
      <c r="A97" s="9" t="s">
        <v>89</v>
      </c>
      <c r="B97" s="19">
        <f>SUM(B95:B96)</f>
        <v>0</v>
      </c>
      <c r="C97" s="19">
        <f>SUM(C95:C96)</f>
        <v>0</v>
      </c>
      <c r="D97" s="19">
        <f t="shared" ref="D97:M97" si="20">SUM(D95:D96)</f>
        <v>0</v>
      </c>
      <c r="E97" s="19">
        <f t="shared" si="20"/>
        <v>0</v>
      </c>
      <c r="F97" s="19">
        <f t="shared" si="20"/>
        <v>0</v>
      </c>
      <c r="G97" s="19">
        <f t="shared" si="20"/>
        <v>0</v>
      </c>
      <c r="H97" s="19">
        <f t="shared" si="20"/>
        <v>0</v>
      </c>
      <c r="I97" s="19">
        <f t="shared" si="20"/>
        <v>0</v>
      </c>
      <c r="J97" s="19">
        <f t="shared" si="20"/>
        <v>0</v>
      </c>
      <c r="K97" s="19">
        <f t="shared" ref="K97" si="21">SUM(K95:K96)</f>
        <v>0</v>
      </c>
      <c r="L97" s="19">
        <f t="shared" si="20"/>
        <v>0</v>
      </c>
      <c r="M97" s="45">
        <f t="shared" si="20"/>
        <v>0</v>
      </c>
      <c r="N97" s="19">
        <f t="shared" si="10"/>
        <v>0</v>
      </c>
    </row>
    <row r="98" spans="1:14" x14ac:dyDescent="0.25">
      <c r="A98" s="29" t="s">
        <v>69</v>
      </c>
      <c r="B98" s="17"/>
      <c r="C98" s="25"/>
      <c r="D98" s="17"/>
      <c r="E98" s="17"/>
      <c r="F98" s="25"/>
      <c r="G98" s="25"/>
      <c r="H98" s="24"/>
      <c r="I98" s="24"/>
      <c r="J98" s="24"/>
      <c r="K98" s="24"/>
      <c r="L98" s="33"/>
      <c r="M98" s="46"/>
      <c r="N98" s="15"/>
    </row>
    <row r="99" spans="1:14" x14ac:dyDescent="0.25">
      <c r="A99" s="30" t="s">
        <v>70</v>
      </c>
      <c r="B99" s="17">
        <v>0</v>
      </c>
      <c r="C99" s="25">
        <v>0</v>
      </c>
      <c r="D99" s="17">
        <v>0</v>
      </c>
      <c r="E99" s="17">
        <v>0</v>
      </c>
      <c r="F99" s="25">
        <v>0</v>
      </c>
      <c r="G99" s="25">
        <v>0</v>
      </c>
      <c r="H99" s="24">
        <v>0</v>
      </c>
      <c r="I99" s="24">
        <v>0</v>
      </c>
      <c r="J99" s="24">
        <v>0</v>
      </c>
      <c r="K99" s="24">
        <v>0</v>
      </c>
      <c r="L99" s="33">
        <v>0</v>
      </c>
      <c r="M99" s="46">
        <v>0</v>
      </c>
      <c r="N99" s="15">
        <f t="shared" si="10"/>
        <v>0</v>
      </c>
    </row>
    <row r="100" spans="1:14" x14ac:dyDescent="0.25">
      <c r="A100" s="30" t="s">
        <v>71</v>
      </c>
      <c r="B100" s="17">
        <v>0</v>
      </c>
      <c r="C100" s="25">
        <v>0</v>
      </c>
      <c r="D100" s="17">
        <v>0</v>
      </c>
      <c r="E100" s="17">
        <v>0</v>
      </c>
      <c r="F100" s="25">
        <v>0</v>
      </c>
      <c r="G100" s="25">
        <v>0</v>
      </c>
      <c r="H100" s="24">
        <v>0</v>
      </c>
      <c r="I100" s="24">
        <v>0</v>
      </c>
      <c r="J100" s="24">
        <v>0</v>
      </c>
      <c r="K100" s="24">
        <v>0</v>
      </c>
      <c r="L100" s="33">
        <v>0</v>
      </c>
      <c r="M100" s="46">
        <v>0</v>
      </c>
      <c r="N100" s="15">
        <f t="shared" si="10"/>
        <v>0</v>
      </c>
    </row>
    <row r="101" spans="1:14" s="27" customFormat="1" ht="18" customHeight="1" x14ac:dyDescent="0.25">
      <c r="A101" s="9" t="s">
        <v>89</v>
      </c>
      <c r="B101" s="19">
        <f>SUM(B99:B100)</f>
        <v>0</v>
      </c>
      <c r="C101" s="19">
        <f t="shared" ref="C101:M101" si="22">SUM(C99:C100)</f>
        <v>0</v>
      </c>
      <c r="D101" s="19">
        <f t="shared" si="22"/>
        <v>0</v>
      </c>
      <c r="E101" s="19">
        <f t="shared" si="22"/>
        <v>0</v>
      </c>
      <c r="F101" s="19">
        <f t="shared" si="22"/>
        <v>0</v>
      </c>
      <c r="G101" s="19">
        <f t="shared" si="22"/>
        <v>0</v>
      </c>
      <c r="H101" s="19">
        <f t="shared" si="22"/>
        <v>0</v>
      </c>
      <c r="I101" s="19">
        <f t="shared" si="22"/>
        <v>0</v>
      </c>
      <c r="J101" s="19">
        <f t="shared" si="22"/>
        <v>0</v>
      </c>
      <c r="K101" s="19">
        <f t="shared" ref="K101" si="23">SUM(K99:K100)</f>
        <v>0</v>
      </c>
      <c r="L101" s="19">
        <f t="shared" si="22"/>
        <v>0</v>
      </c>
      <c r="M101" s="45">
        <f t="shared" si="22"/>
        <v>0</v>
      </c>
      <c r="N101" s="15">
        <f t="shared" si="10"/>
        <v>0</v>
      </c>
    </row>
    <row r="102" spans="1:14" x14ac:dyDescent="0.25">
      <c r="A102" s="29" t="s">
        <v>72</v>
      </c>
      <c r="B102" s="17"/>
      <c r="C102" s="25"/>
      <c r="D102" s="17"/>
      <c r="E102" s="17"/>
      <c r="F102" s="25"/>
      <c r="G102" s="25"/>
      <c r="H102" s="24"/>
      <c r="I102" s="24"/>
      <c r="J102" s="24"/>
      <c r="K102" s="24"/>
      <c r="L102" s="33"/>
      <c r="M102" s="46"/>
      <c r="N102" s="15"/>
    </row>
    <row r="103" spans="1:14" x14ac:dyDescent="0.25">
      <c r="A103" s="31" t="s">
        <v>73</v>
      </c>
      <c r="B103" s="17">
        <v>0</v>
      </c>
      <c r="C103" s="25">
        <v>0</v>
      </c>
      <c r="D103" s="17">
        <v>0</v>
      </c>
      <c r="E103" s="17">
        <v>0</v>
      </c>
      <c r="F103" s="25">
        <v>0</v>
      </c>
      <c r="G103" s="25">
        <v>0</v>
      </c>
      <c r="H103" s="24">
        <v>0</v>
      </c>
      <c r="I103" s="24">
        <v>0</v>
      </c>
      <c r="J103" s="24">
        <v>0</v>
      </c>
      <c r="K103" s="24">
        <v>0</v>
      </c>
      <c r="L103" s="33">
        <v>0</v>
      </c>
      <c r="M103" s="46">
        <v>0</v>
      </c>
      <c r="N103" s="15">
        <f t="shared" si="10"/>
        <v>0</v>
      </c>
    </row>
    <row r="104" spans="1:14" s="27" customFormat="1" ht="18" customHeight="1" x14ac:dyDescent="0.25">
      <c r="A104" s="9" t="s">
        <v>89</v>
      </c>
      <c r="B104" s="19">
        <f>SUM(B103)</f>
        <v>0</v>
      </c>
      <c r="C104" s="19">
        <f t="shared" ref="C104:M104" si="24">SUM(C102:C103)</f>
        <v>0</v>
      </c>
      <c r="D104" s="19">
        <f t="shared" si="24"/>
        <v>0</v>
      </c>
      <c r="E104" s="19">
        <f t="shared" si="24"/>
        <v>0</v>
      </c>
      <c r="F104" s="19">
        <f t="shared" si="24"/>
        <v>0</v>
      </c>
      <c r="G104" s="19">
        <f t="shared" si="24"/>
        <v>0</v>
      </c>
      <c r="H104" s="19">
        <f t="shared" si="24"/>
        <v>0</v>
      </c>
      <c r="I104" s="19">
        <f t="shared" si="24"/>
        <v>0</v>
      </c>
      <c r="J104" s="19">
        <f t="shared" si="24"/>
        <v>0</v>
      </c>
      <c r="K104" s="19">
        <f t="shared" ref="K104" si="25">SUM(K102:K103)</f>
        <v>0</v>
      </c>
      <c r="L104" s="19">
        <f t="shared" si="24"/>
        <v>0</v>
      </c>
      <c r="M104" s="45">
        <f t="shared" si="24"/>
        <v>0</v>
      </c>
      <c r="N104" s="15">
        <f t="shared" si="10"/>
        <v>0</v>
      </c>
    </row>
    <row r="105" spans="1:14" x14ac:dyDescent="0.25">
      <c r="A105" s="32" t="s">
        <v>74</v>
      </c>
      <c r="B105" s="33">
        <f>SUM(B26,B37,B48,B57,B66,B77,B83,B87,B92,B97,B101,B104)</f>
        <v>50773949.939999998</v>
      </c>
      <c r="C105" s="33">
        <f>SUM(C26,C37,C48,C57,C66,C77,C83,C87,C92,C97,C101,C104)</f>
        <v>73712192.350000009</v>
      </c>
      <c r="D105" s="33">
        <f>SUM(D26,D37,D48,D57,D66,D77,D83,D87,D92,D97,D101,D104)</f>
        <v>49888369.030000001</v>
      </c>
      <c r="E105" s="33">
        <f t="shared" ref="E105:M105" si="26">SUM(E26,E37,E48,E57,E66,E77,E83,E87,E92,E97,E101,E104)</f>
        <v>50934220.330000006</v>
      </c>
      <c r="F105" s="33">
        <f t="shared" si="26"/>
        <v>70688272.739999995</v>
      </c>
      <c r="G105" s="33">
        <f t="shared" si="26"/>
        <v>48613221.160000004</v>
      </c>
      <c r="H105" s="33">
        <f t="shared" si="26"/>
        <v>58612088.839999996</v>
      </c>
      <c r="I105" s="33">
        <f t="shared" si="26"/>
        <v>71640801.329999998</v>
      </c>
      <c r="J105" s="33">
        <f t="shared" si="26"/>
        <v>0</v>
      </c>
      <c r="K105" s="33">
        <f>SUM(K26,K37,K48,K57,K66,K77,K83,K87,K92,K97,K101,K104)</f>
        <v>0</v>
      </c>
      <c r="L105" s="33">
        <f t="shared" si="26"/>
        <v>0</v>
      </c>
      <c r="M105" s="49">
        <f t="shared" si="26"/>
        <v>0</v>
      </c>
      <c r="N105" s="19">
        <f>SUM(B105:M105)</f>
        <v>474863115.71999997</v>
      </c>
    </row>
    <row r="106" spans="1:14" x14ac:dyDescent="0.25">
      <c r="A106" s="32" t="s">
        <v>75</v>
      </c>
      <c r="B106" s="33">
        <f>SUM(B26,B37,B48,B57,B66,B77,B83,B87,B92,B97,B101,B104)</f>
        <v>50773949.939999998</v>
      </c>
      <c r="C106" s="33">
        <f t="shared" ref="C106:H106" si="27">SUM(C26,C37,C48,C57,C66,C77,C83,C87,C92,C97,C101,C104)</f>
        <v>73712192.350000009</v>
      </c>
      <c r="D106" s="33">
        <f t="shared" si="27"/>
        <v>49888369.030000001</v>
      </c>
      <c r="E106" s="33">
        <f>SUM(E26,E37,E48,E57,E66,E77,E83,E87,E92,E97,E101,E104)</f>
        <v>50934220.330000006</v>
      </c>
      <c r="F106" s="33">
        <f>SUM(F26,F37,F48,F57,F66,F77,F83,F87,F92,F97,F101,F104)</f>
        <v>70688272.739999995</v>
      </c>
      <c r="G106" s="33">
        <f t="shared" si="27"/>
        <v>48613221.160000004</v>
      </c>
      <c r="H106" s="33">
        <f t="shared" si="27"/>
        <v>58612088.839999996</v>
      </c>
      <c r="I106" s="33">
        <f>SUM(I26,I37,I48,I57,I66,I77,I83,I87,I92,I97,I101,I104)</f>
        <v>71640801.329999998</v>
      </c>
      <c r="J106" s="33">
        <f>SUM(J26,J37,J48,J57,J66,J77,J83,J87,J92,J97,J101,J104)</f>
        <v>0</v>
      </c>
      <c r="K106" s="33">
        <f>SUM(K26,K37,K48,K57,K66,K77,K83,K87,K92,K97,K101,K104)</f>
        <v>0</v>
      </c>
      <c r="L106" s="33">
        <f t="shared" ref="L106" si="28">SUM(L26,L37,L48,L57,L66,L77,L83,L87,L92,L97,L101,L104)</f>
        <v>0</v>
      </c>
      <c r="M106" s="49">
        <f>SUM(M26,M37,M48,M57,M66,M77,M83,M87,M92,M97,M101,M104)</f>
        <v>0</v>
      </c>
      <c r="N106" s="19">
        <f>+SUM(B106:M106)</f>
        <v>474863115.71999997</v>
      </c>
    </row>
    <row r="107" spans="1:14" x14ac:dyDescent="0.25">
      <c r="A107" s="26" t="s">
        <v>76</v>
      </c>
      <c r="B107" s="17"/>
    </row>
    <row r="108" spans="1:14" x14ac:dyDescent="0.25">
      <c r="A108" s="52" t="s">
        <v>109</v>
      </c>
      <c r="B108" s="17"/>
      <c r="N108" s="17"/>
    </row>
    <row r="109" spans="1:14" x14ac:dyDescent="0.25">
      <c r="A109" s="26" t="s">
        <v>108</v>
      </c>
      <c r="B109" s="17"/>
      <c r="H109" s="34"/>
      <c r="N109" s="17"/>
    </row>
    <row r="110" spans="1:14" x14ac:dyDescent="0.25">
      <c r="A110" s="26"/>
      <c r="B110" s="17"/>
      <c r="H110" s="34"/>
      <c r="N110" s="17"/>
    </row>
    <row r="111" spans="1:14" x14ac:dyDescent="0.25">
      <c r="A111" s="26"/>
      <c r="B111" s="17"/>
      <c r="H111" s="34"/>
      <c r="N111" s="17"/>
    </row>
    <row r="112" spans="1:14" x14ac:dyDescent="0.25">
      <c r="A112" s="26"/>
      <c r="B112" s="17"/>
      <c r="H112" s="34"/>
      <c r="N112" s="17"/>
    </row>
    <row r="113" spans="1:14" x14ac:dyDescent="0.25">
      <c r="A113" s="26"/>
      <c r="B113" s="17"/>
      <c r="H113" s="34"/>
      <c r="N113" s="17"/>
    </row>
    <row r="114" spans="1:14" x14ac:dyDescent="0.25">
      <c r="A114" s="35"/>
      <c r="C114" s="34"/>
      <c r="N114" s="35"/>
    </row>
    <row r="115" spans="1:14" ht="15.75" x14ac:dyDescent="0.25">
      <c r="A115" s="35"/>
      <c r="D115" s="36"/>
      <c r="E115" s="34"/>
      <c r="I115" s="58"/>
      <c r="J115" s="58"/>
      <c r="N115" s="35"/>
    </row>
    <row r="116" spans="1:14" ht="15.75" x14ac:dyDescent="0.25">
      <c r="A116" s="35"/>
      <c r="D116" s="36"/>
      <c r="E116" s="34"/>
      <c r="I116" s="37"/>
      <c r="J116" s="37"/>
      <c r="N116" s="35"/>
    </row>
    <row r="117" spans="1:14" ht="15.75" x14ac:dyDescent="0.25">
      <c r="A117" s="35"/>
      <c r="D117" s="36"/>
      <c r="E117" s="34"/>
      <c r="I117" s="37"/>
      <c r="J117" s="37"/>
      <c r="N117" s="35"/>
    </row>
    <row r="118" spans="1:14" ht="15.75" x14ac:dyDescent="0.25">
      <c r="A118" s="38"/>
      <c r="B118" s="38"/>
      <c r="C118" s="58" t="s">
        <v>94</v>
      </c>
      <c r="D118" s="58"/>
      <c r="E118" s="58"/>
      <c r="G118" s="58" t="s">
        <v>104</v>
      </c>
      <c r="H118" s="58"/>
      <c r="I118" s="58"/>
      <c r="J118" s="37"/>
      <c r="N118" s="35"/>
    </row>
    <row r="119" spans="1:14" ht="15.75" x14ac:dyDescent="0.25">
      <c r="A119" s="38"/>
      <c r="B119" s="38"/>
      <c r="C119" s="58" t="s">
        <v>95</v>
      </c>
      <c r="D119" s="58"/>
      <c r="E119" s="58"/>
      <c r="F119" s="38"/>
      <c r="G119" s="58" t="s">
        <v>88</v>
      </c>
      <c r="H119" s="58"/>
      <c r="I119" s="58"/>
    </row>
    <row r="120" spans="1:14" ht="15.75" x14ac:dyDescent="0.25">
      <c r="B120" s="58"/>
      <c r="C120" s="58"/>
      <c r="E120" s="58"/>
      <c r="F120" s="58"/>
    </row>
    <row r="121" spans="1:14" ht="42.75" customHeight="1" x14ac:dyDescent="0.25"/>
  </sheetData>
  <mergeCells count="12">
    <mergeCell ref="E120:F120"/>
    <mergeCell ref="A1:B1"/>
    <mergeCell ref="A2:F2"/>
    <mergeCell ref="I115:J115"/>
    <mergeCell ref="A5:M5"/>
    <mergeCell ref="B120:C120"/>
    <mergeCell ref="A3:M3"/>
    <mergeCell ref="A4:M4"/>
    <mergeCell ref="C119:E119"/>
    <mergeCell ref="C118:E118"/>
    <mergeCell ref="G118:I118"/>
    <mergeCell ref="G119:I1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1" orientation="portrait" r:id="rId1"/>
  <rowBreaks count="2" manualBreakCount="2">
    <brk id="37" max="14" man="1"/>
    <brk id="119" max="14" man="1"/>
  </rowBreaks>
  <ignoredErrors>
    <ignoredError sqref="B66:F66 D83:E83 F83:L83 C8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bf957910f33e628dd47b3bd6e0193242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a454dfe928ce3799a06b7ec8c24919e7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9E0336-A41F-46B4-A204-FA2F0F2B57E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28489dc2-50cf-493e-a704-cb1420394a7d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0e13dc4f-122b-4d99-99b9-8e0078ca2828"/>
  </ds:schemaRefs>
</ds:datastoreItem>
</file>

<file path=customXml/itemProps3.xml><?xml version="1.0" encoding="utf-8"?>
<ds:datastoreItem xmlns:ds="http://schemas.openxmlformats.org/officeDocument/2006/customXml" ds:itemID="{A510C736-20B8-44FE-B523-36B8E1600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2025-09-05T16:37:51Z</cp:lastPrinted>
  <dcterms:created xsi:type="dcterms:W3CDTF">2020-03-06T14:55:33Z</dcterms:created>
  <dcterms:modified xsi:type="dcterms:W3CDTF">2025-09-05T16:38:08Z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