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EJECUCION PRESUPUESTARIA/2024/Ejecución Presupuestaria (a cargar transp) 2024/Septiembre 2024/CNSS/"/>
    </mc:Choice>
  </mc:AlternateContent>
  <xr:revisionPtr revIDLastSave="0" documentId="8_{F8010A1E-581F-4449-B741-6E38FB8ED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  <sheet name="Hoja1" sheetId="3" r:id="rId2"/>
  </sheets>
  <definedNames>
    <definedName name="_ftn1" localSheetId="1">Hoja1!$C$18</definedName>
    <definedName name="_ftnref1" localSheetId="1">Hoja1!$C$5</definedName>
    <definedName name="_Hlk120881680" localSheetId="1">Hoja1!$C$5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C54" i="2"/>
  <c r="B54" i="2"/>
  <c r="P28" i="2"/>
  <c r="P29" i="2"/>
  <c r="P30" i="2"/>
  <c r="P31" i="2"/>
  <c r="P32" i="2"/>
  <c r="P33" i="2"/>
  <c r="P34" i="2"/>
  <c r="P35" i="2"/>
  <c r="P36" i="2"/>
  <c r="P39" i="2"/>
  <c r="P40" i="2"/>
  <c r="P41" i="2"/>
  <c r="P42" i="2"/>
  <c r="P43" i="2"/>
  <c r="P44" i="2"/>
  <c r="P45" i="2"/>
  <c r="P48" i="2"/>
  <c r="P49" i="2"/>
  <c r="P50" i="2"/>
  <c r="P51" i="2"/>
  <c r="P52" i="2"/>
  <c r="P53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3" i="2"/>
  <c r="P74" i="2"/>
  <c r="P75" i="2"/>
  <c r="P77" i="2"/>
  <c r="P78" i="2"/>
  <c r="P79" i="2"/>
  <c r="P80" i="2"/>
  <c r="P82" i="2"/>
  <c r="P83" i="2"/>
  <c r="P84" i="2"/>
  <c r="P85" i="2"/>
  <c r="P87" i="2"/>
  <c r="P88" i="2"/>
  <c r="P89" i="2"/>
  <c r="P91" i="2"/>
  <c r="P18" i="2"/>
  <c r="P19" i="2"/>
  <c r="P20" i="2"/>
  <c r="P21" i="2"/>
  <c r="P22" i="2"/>
  <c r="P23" i="2"/>
  <c r="P24" i="2"/>
  <c r="P25" i="2"/>
  <c r="P17" i="2"/>
  <c r="P11" i="2"/>
  <c r="P12" i="2"/>
  <c r="P13" i="2"/>
  <c r="P14" i="2"/>
  <c r="P10" i="2"/>
  <c r="O71" i="2" l="1"/>
  <c r="N71" i="2"/>
  <c r="M71" i="2"/>
  <c r="L71" i="2"/>
  <c r="K71" i="2"/>
  <c r="J71" i="2"/>
  <c r="I71" i="2"/>
  <c r="H71" i="2"/>
  <c r="G71" i="2"/>
  <c r="F71" i="2"/>
  <c r="E71" i="2"/>
  <c r="D71" i="2"/>
  <c r="B71" i="2"/>
  <c r="O65" i="2"/>
  <c r="N65" i="2"/>
  <c r="P71" i="2" l="1"/>
  <c r="C71" i="2"/>
  <c r="E92" i="2"/>
  <c r="I92" i="2"/>
  <c r="H26" i="2"/>
  <c r="H37" i="2"/>
  <c r="H46" i="2"/>
  <c r="E65" i="2"/>
  <c r="M26" i="2" l="1"/>
  <c r="M65" i="2"/>
  <c r="P65" i="2" s="1"/>
  <c r="D54" i="2"/>
  <c r="D92" i="2" s="1"/>
  <c r="E54" i="2"/>
  <c r="F54" i="2"/>
  <c r="F92" i="2" s="1"/>
  <c r="G54" i="2"/>
  <c r="H54" i="2"/>
  <c r="I54" i="2"/>
  <c r="J54" i="2"/>
  <c r="K54" i="2"/>
  <c r="K92" i="2" s="1"/>
  <c r="L54" i="2"/>
  <c r="M54" i="2"/>
  <c r="P54" i="2" s="1"/>
  <c r="L26" i="2"/>
  <c r="L15" i="2"/>
  <c r="H65" i="2"/>
  <c r="L65" i="2"/>
  <c r="L37" i="2"/>
  <c r="K65" i="2"/>
  <c r="J65" i="2"/>
  <c r="I65" i="2"/>
  <c r="I15" i="2"/>
  <c r="G65" i="2"/>
  <c r="F37" i="2"/>
  <c r="D65" i="2"/>
  <c r="B65" i="2"/>
  <c r="B26" i="2"/>
  <c r="G9" i="3"/>
  <c r="G10" i="3"/>
  <c r="G11" i="3"/>
  <c r="G12" i="3"/>
  <c r="G8" i="3"/>
  <c r="D13" i="3"/>
  <c r="E13" i="3"/>
  <c r="F9" i="3"/>
  <c r="F10" i="3"/>
  <c r="F11" i="3"/>
  <c r="F12" i="3"/>
  <c r="F8" i="3"/>
  <c r="F13" i="3"/>
  <c r="D15" i="2"/>
  <c r="L46" i="2"/>
  <c r="C46" i="2"/>
  <c r="D46" i="2"/>
  <c r="E46" i="2"/>
  <c r="F46" i="2"/>
  <c r="G46" i="2"/>
  <c r="I46" i="2"/>
  <c r="J46" i="2"/>
  <c r="K46" i="2"/>
  <c r="M46" i="2"/>
  <c r="N46" i="2"/>
  <c r="O46" i="2"/>
  <c r="H15" i="2"/>
  <c r="I37" i="2"/>
  <c r="J37" i="2"/>
  <c r="K37" i="2"/>
  <c r="M37" i="2"/>
  <c r="N37" i="2"/>
  <c r="O37" i="2"/>
  <c r="P37" i="2" s="1"/>
  <c r="I26" i="2"/>
  <c r="J26" i="2"/>
  <c r="N26" i="2"/>
  <c r="O26" i="2"/>
  <c r="J15" i="2"/>
  <c r="K15" i="2"/>
  <c r="M15" i="2"/>
  <c r="N15" i="2"/>
  <c r="O15" i="2"/>
  <c r="G15" i="2"/>
  <c r="B15" i="2"/>
  <c r="G26" i="2"/>
  <c r="G92" i="2" s="1"/>
  <c r="J92" i="2"/>
  <c r="D37" i="2"/>
  <c r="B37" i="2"/>
  <c r="G37" i="2"/>
  <c r="F26" i="2"/>
  <c r="F15" i="2"/>
  <c r="E15" i="2"/>
  <c r="E37" i="2"/>
  <c r="E26" i="2"/>
  <c r="D26" i="2"/>
  <c r="C15" i="2"/>
  <c r="C65" i="2"/>
  <c r="C37" i="2"/>
  <c r="C26" i="2"/>
  <c r="K26" i="2"/>
  <c r="P46" i="2" l="1"/>
  <c r="C92" i="2"/>
  <c r="H92" i="2"/>
  <c r="O92" i="2"/>
  <c r="P26" i="2"/>
  <c r="P15" i="2"/>
  <c r="N92" i="2"/>
  <c r="B92" i="2"/>
  <c r="M92" i="2"/>
  <c r="L92" i="2"/>
  <c r="P92" i="2" l="1"/>
</calcChain>
</file>

<file path=xl/sharedStrings.xml><?xml version="1.0" encoding="utf-8"?>
<sst xmlns="http://schemas.openxmlformats.org/spreadsheetml/2006/main" count="128" uniqueCount="118">
  <si>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</si>
  <si>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</si>
  <si>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</si>
  <si>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</si>
  <si>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</si>
  <si>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</si>
  <si>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</si>
  <si>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</si>
  <si>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</si>
  <si>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</si>
  <si>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</si>
  <si>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</si>
  <si>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</si>
  <si>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</si>
  <si>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</si>
  <si>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</si>
  <si>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</si>
  <si>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</si>
  <si>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</si>
  <si>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</si>
  <si>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</si>
  <si>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</si>
  <si>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</si>
  <si>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</si>
  <si>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</si>
  <si>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</si>
  <si>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</si>
  <si>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</si>
  <si>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</si>
  <si>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</si>
  <si>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</si>
  <si>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</si>
  <si>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</si>
  <si>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</si>
  <si>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</si>
  <si>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</si>
  <si>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</si>
  <si>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</si>
  <si>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</si>
  <si>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</si>
  <si>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</si>
  <si>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</si>
  <si>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</si>
  <si>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</si>
  <si>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</si>
  <si>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</si>
  <si>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</si>
  <si>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</si>
  <si>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</si>
  <si>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</si>
  <si>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</si>
  <si>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</si>
  <si>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</si>
  <si>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</si>
  <si>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</si>
  <si>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</si>
  <si>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</si>
  <si>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</si>
  <si>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</si>
  <si>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</si>
  <si>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</si>
  <si>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</si>
  <si>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</si>
  <si>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</si>
  <si>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</si>
  <si>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</si>
  <si>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</si>
  <si>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</si>
  <si>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</si>
  <si>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</si>
  <si>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</si>
  <si>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</si>
  <si>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</si>
  <si>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</si>
  <si>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</si>
  <si>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</si>
  <si>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</si>
  <si>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</si>
  <si>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</si>
  <si>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</si>
  <si>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</si>
  <si>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</si>
  <si>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</si>
  <si>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</si>
  <si>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</si>
  <si>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</si>
  <si>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</si>
  <si>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</si>
  <si>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</si>
  <si>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</si>
  <si>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</si>
  <si>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</si>
  <si>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</si>
  <si>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SUPERINTENDENCIA DE PENSIONES</t>
  </si>
  <si>
    <t xml:space="preserve"> Superintendente de Pensiones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</si>
  <si>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</si>
  <si>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</si>
  <si>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</si>
  <si>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Amaury Féliz Flores</t>
  </si>
  <si>
    <t>Director Administrativo y Financiero</t>
  </si>
  <si>
    <t>TOTAL</t>
  </si>
  <si>
    <t>Francisco A. Torres</t>
  </si>
  <si>
    <r>
      <rPr>
        <b/>
        <sz val="9"/>
        <color theme="1"/>
        <rFont val="Abadi"/>
        <family val="2"/>
      </rPr>
      <t xml:space="preserve">2. Presupuesto Modificado: </t>
    </r>
    <r>
      <rPr>
        <sz val="9"/>
        <color theme="1"/>
        <rFont val="Abad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</si>
  <si>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badi"/>
        <family val="2"/>
      </rPr>
      <t xml:space="preserve">3.Presupuesto Devengado: </t>
    </r>
    <r>
      <rPr>
        <sz val="9"/>
        <color theme="1"/>
        <rFont val="Abadi"/>
        <family val="2"/>
      </rPr>
      <t>Se refiere al reconocimiento de las obligaciones a terceros generado por la recepción de Bienes y Servicios.</t>
    </r>
  </si>
  <si>
    <t>Concepto[1]</t>
  </si>
  <si>
    <t>Presupuesto al 31-12-2023</t>
  </si>
  <si>
    <t>Ejecutado al 30-06-2023</t>
  </si>
  <si>
    <t>Variación</t>
  </si>
  <si>
    <t>Participación ejecución</t>
  </si>
  <si>
    <t>Servicios Personales</t>
  </si>
  <si>
    <t>Servicios No Personales</t>
  </si>
  <si>
    <t>Materiales y Suministros</t>
  </si>
  <si>
    <t>Transferencias Corrientes</t>
  </si>
  <si>
    <t>Activos No Financieros</t>
  </si>
  <si>
    <t>Total</t>
  </si>
  <si>
    <t>[1] Las cifras están expresadas en (RD$).</t>
  </si>
  <si>
    <r>
      <rPr>
        <b/>
        <sz val="9"/>
        <color theme="1"/>
        <rFont val="Abadi"/>
        <family val="2"/>
      </rPr>
      <t>1. Presupuesto Aprobado:</t>
    </r>
    <r>
      <rPr>
        <sz val="9"/>
        <color theme="1"/>
        <rFont val="Abadi"/>
        <family val="2"/>
      </rPr>
      <t xml:space="preserve"> Se refiere al presupuesto aprobado por el Consejo de la Seguridad Social y la Dirección General de Presupuesto mediante la Ley de Presupuesto General del Estado.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</si>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</sst>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badi"/>
      <family val="2"/>
    </font>
    <font>
      <b/>
      <sz val="9"/>
      <color theme="1"/>
      <name val="Abadi"/>
      <family val="2"/>
    </font>
    <font>
      <sz val="9"/>
      <color theme="1"/>
      <name val="Abadi"/>
      <family val="2"/>
    </font>
    <font>
      <sz val="9"/>
      <color rgb="FF000000"/>
      <name val="Abadi"/>
      <family val="2"/>
    </font>
    <font>
      <u/>
      <sz val="11"/>
      <color theme="10"/>
      <name val="Calibri"/>
      <family val="2"/>
      <scheme val="minor"/>
    </font>
    <font>
      <b/>
      <sz val="10"/>
      <color rgb="FF767171"/>
      <name val="Times New Roman"/>
      <family val="1"/>
    </font>
    <font>
      <sz val="10"/>
      <color rgb="FF76717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6" fillId="3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 applyAlignment="1">
      <alignment horizontal="left" indent="2"/>
    </xf>
    <xf numFmtId="43" fontId="7" fillId="0" borderId="0" xfId="0" applyNumberFormat="1" applyFont="1"/>
    <xf numFmtId="43" fontId="7" fillId="0" borderId="0" xfId="1" applyFont="1"/>
    <xf numFmtId="0" fontId="6" fillId="0" borderId="0" xfId="0" applyFont="1" applyAlignment="1">
      <alignment horizontal="left" indent="2"/>
    </xf>
    <xf numFmtId="4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wrapText="1" indent="2"/>
    </xf>
    <xf numFmtId="0" fontId="6" fillId="2" borderId="12" xfId="0" applyFont="1" applyFill="1" applyBorder="1" applyAlignment="1">
      <alignment vertical="center"/>
    </xf>
    <xf numFmtId="43" fontId="6" fillId="2" borderId="12" xfId="0" applyNumberFormat="1" applyFont="1" applyFill="1" applyBorder="1"/>
    <xf numFmtId="43" fontId="6" fillId="0" borderId="12" xfId="0" applyNumberFormat="1" applyFont="1" applyBorder="1"/>
    <xf numFmtId="3" fontId="7" fillId="0" borderId="0" xfId="0" applyNumberFormat="1" applyFont="1"/>
    <xf numFmtId="0" fontId="6" fillId="0" borderId="0" xfId="0" applyFont="1" applyAlignment="1">
      <alignment horizontal="center" vertical="center"/>
    </xf>
    <xf numFmtId="0" fontId="8" fillId="3" borderId="0" xfId="0" applyFont="1" applyFill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0" fillId="4" borderId="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" fontId="0" fillId="0" borderId="0" xfId="0" applyNumberFormat="1"/>
    <xf numFmtId="4" fontId="11" fillId="0" borderId="8" xfId="0" applyNumberFormat="1" applyFont="1" applyBorder="1" applyAlignment="1">
      <alignment horizontal="center" vertical="center" wrapText="1"/>
    </xf>
    <xf numFmtId="9" fontId="11" fillId="0" borderId="8" xfId="0" applyNumberFormat="1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9" fillId="0" borderId="0" xfId="2" applyAlignment="1">
      <alignment horizontal="justify" vertical="center"/>
    </xf>
    <xf numFmtId="43" fontId="7" fillId="0" borderId="0" xfId="1" applyFont="1" applyFill="1"/>
    <xf numFmtId="43" fontId="0" fillId="0" borderId="0" xfId="0" applyNumberFormat="1"/>
    <xf numFmtId="0" fontId="6" fillId="0" borderId="12" xfId="0" applyFont="1" applyBorder="1" applyAlignment="1">
      <alignment horizontal="center"/>
    </xf>
    <xf numFmtId="4" fontId="7" fillId="0" borderId="0" xfId="0" applyNumberFormat="1" applyFont="1"/>
    <xf numFmtId="43" fontId="6" fillId="0" borderId="0" xfId="1" applyFont="1" applyFill="1"/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 readingOrder="1"/>
    </xf>
    <xf numFmtId="0" fontId="6" fillId="3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6" fillId="2" borderId="12" xfId="0" applyFont="1" applyFill="1" applyBorder="1" applyAlignment="1">
      <alignment horizontal="left" vertical="center"/>
    </xf>
    <xf numFmtId="43" fontId="6" fillId="2" borderId="12" xfId="1" applyFont="1" applyFill="1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4" borderId="13" xfId="2" applyFill="1" applyBorder="1" applyAlignment="1">
      <alignment horizontal="center" vertical="center" wrapText="1"/>
    </xf>
    <xf numFmtId="0" fontId="9" fillId="4" borderId="14" xfId="2" applyFill="1" applyBorder="1" applyAlignment="1">
      <alignment horizontal="center" vertical="center" wrapText="1"/>
    </xf>
    <xf numFmtId="0" fontId="9" fillId="4" borderId="15" xfId="2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4" fontId="10" fillId="4" borderId="1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127000</xdr:rowOff>
    </xdr:from>
    <xdr:to>
      <xdr:col>0</xdr:col>
      <xdr:colOff>2502419</xdr:colOff>
      <xdr:row>4</xdr:row>
      <xdr:rowOff>168275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B563D6-A728-A79D-6D40-BBC670F7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127000"/>
          <a:ext cx="2396585" cy="963083"/>
        </a:xfrm>
        <a:prstGeom prst="rect">
          <a:avLst/>
        </a:prstGeom>
      </xdr:spPr>
    </xdr:pic>
    <xdr:clientData/>
  </xdr:twoCellAnchor>
  <xdr:twoCellAnchor editAs="oneCell">
    <xdr:from>
      <xdr:col>0</xdr:col>
      <xdr:colOff>1761109</xdr:colOff>
      <xdr:row>92</xdr:row>
      <xdr:rowOff>158751</xdr:rowOff>
    </xdr:from>
    <xdr:to>
      <xdr:col>0</xdr:col>
      <xdr:colOff>3309877</xdr:colOff>
      <xdr:row>96</xdr:row>
      <xdr:rowOff>42333</xdr:rowOff>
    </xdr:to>
    <xdr:pic>
      <xdr:nvPicPr>
        <xdr:cNvPr id="2" name="Imagen 1" descr="Diagrama&#10;&#10;Descripción generada automáticamente con confianza media">
          <a:extLst>
            <a:ext uri="{FF2B5EF4-FFF2-40B4-BE49-F238E27FC236}">
              <a16:creationId xmlns:a16="http://schemas.microsoft.com/office/drawing/2014/main" id="{4DBDACBA-BB3B-4ACC-B5F3-AD8A5515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109" y="18203334"/>
          <a:ext cx="1548768" cy="64558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93</xdr:row>
      <xdr:rowOff>10584</xdr:rowOff>
    </xdr:from>
    <xdr:to>
      <xdr:col>2</xdr:col>
      <xdr:colOff>71673</xdr:colOff>
      <xdr:row>99</xdr:row>
      <xdr:rowOff>133714</xdr:rowOff>
    </xdr:to>
    <xdr:pic>
      <xdr:nvPicPr>
        <xdr:cNvPr id="3" name="Imagen 2" descr="Forma, Círculo&#10;&#10;Descripción generada automáticamente">
          <a:extLst>
            <a:ext uri="{FF2B5EF4-FFF2-40B4-BE49-F238E27FC236}">
              <a16:creationId xmlns:a16="http://schemas.microsoft.com/office/drawing/2014/main" id="{D1F9806C-D300-4A84-BD36-FB9D4858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11694">
          <a:off x="5016500" y="18245667"/>
          <a:ext cx="1341673" cy="1266130"/>
        </a:xfrm>
        <a:prstGeom prst="rect">
          <a:avLst/>
        </a:prstGeom>
      </xdr:spPr>
    </xdr:pic>
    <xdr:clientData/>
  </xdr:twoCellAnchor>
  <xdr:twoCellAnchor editAs="oneCell">
    <xdr:from>
      <xdr:col>3</xdr:col>
      <xdr:colOff>359832</xdr:colOff>
      <xdr:row>93</xdr:row>
      <xdr:rowOff>116478</xdr:rowOff>
    </xdr:from>
    <xdr:to>
      <xdr:col>4</xdr:col>
      <xdr:colOff>952499</xdr:colOff>
      <xdr:row>95</xdr:row>
      <xdr:rowOff>152984</xdr:rowOff>
    </xdr:to>
    <xdr:pic>
      <xdr:nvPicPr>
        <xdr:cNvPr id="4" name="Imagen 3" descr="Imagen que contiene Icono&#10;&#10;Descripción generada automáticamente">
          <a:extLst>
            <a:ext uri="{FF2B5EF4-FFF2-40B4-BE49-F238E27FC236}">
              <a16:creationId xmlns:a16="http://schemas.microsoft.com/office/drawing/2014/main" id="{1A202AB2-FA7B-40E9-BAC2-C953F8F8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7499" y="18351561"/>
          <a:ext cx="1703917" cy="41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3"/>
  <sheetViews>
    <sheetView showGridLines="0" tabSelected="1" showWhiteSpace="0" topLeftCell="A79" zoomScale="90" zoomScaleNormal="90" zoomScaleSheetLayoutView="100" workbookViewId="0">
      <selection activeCell="H99" sqref="H99"/>
    </sheetView>
  </sheetViews>
  <sheetFormatPr baseColWidth="10" defaultColWidth="11.42578125" defaultRowHeight="15" x14ac:dyDescent="0.25"/>
  <cols>
    <col min="1" max="1" width="74.7109375" bestFit="1" customWidth="1"/>
    <col min="2" max="2" width="19.5703125" customWidth="1"/>
    <col min="3" max="3" width="19.42578125" customWidth="1"/>
    <col min="4" max="4" width="16.7109375" customWidth="1"/>
    <col min="5" max="15" width="17" bestFit="1" customWidth="1"/>
    <col min="16" max="16" width="18.42578125" bestFit="1" customWidth="1"/>
    <col min="17" max="17" width="15.5703125" bestFit="1" customWidth="1"/>
    <col min="22" max="22" width="16" bestFit="1" customWidth="1"/>
  </cols>
  <sheetData>
    <row r="1" spans="1:22" ht="28.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2" ht="13.5" customHeight="1" x14ac:dyDescent="0.25">
      <c r="A2" s="56" t="s">
        <v>93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2" x14ac:dyDescent="0.25">
      <c r="A3" s="61">
        <v>2024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22" ht="15.75" customHeight="1" x14ac:dyDescent="0.25">
      <c r="A4" s="56" t="s">
        <v>90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22" ht="15.75" customHeight="1" x14ac:dyDescent="0.25">
      <c r="A5" s="52" t="s">
        <v>75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2" ht="25.5" customHeight="1" x14ac:dyDescent="0.25">
      <c r="A6" s="58" t="s">
        <v>65</v>
      </c>
      <c r="B6" s="59" t="s">
        <v>92</v>
      </c>
      <c r="C6" s="60" t="s">
        <v>91</v>
      </c>
      <c r="D6" s="53" t="s">
        <v>89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2" x14ac:dyDescent="0.25">
      <c r="A7" s="58"/>
      <c r="B7" s="59"/>
      <c r="C7" s="60"/>
      <c r="D7" s="42" t="s">
        <v>77</v>
      </c>
      <c r="E7" s="42" t="s">
        <v>78</v>
      </c>
      <c r="F7" s="42" t="s">
        <v>79</v>
      </c>
      <c r="G7" s="42" t="s">
        <v>80</v>
      </c>
      <c r="H7" s="42" t="s">
        <v>81</v>
      </c>
      <c r="I7" s="42" t="s">
        <v>82</v>
      </c>
      <c r="J7" s="42" t="s">
        <v>83</v>
      </c>
      <c r="K7" s="42" t="s">
        <v>84</v>
      </c>
      <c r="L7" s="42" t="s">
        <v>85</v>
      </c>
      <c r="M7" s="42" t="s">
        <v>86</v>
      </c>
      <c r="N7" s="42" t="s">
        <v>87</v>
      </c>
      <c r="O7" s="42" t="s">
        <v>88</v>
      </c>
      <c r="P7" s="3" t="s">
        <v>76</v>
      </c>
    </row>
    <row r="8" spans="1:22" x14ac:dyDescent="0.25">
      <c r="A8" s="4" t="s">
        <v>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2" s="1" customFormat="1" x14ac:dyDescent="0.25">
      <c r="A9" s="6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22" x14ac:dyDescent="0.25">
      <c r="A10" s="8" t="s">
        <v>2</v>
      </c>
      <c r="B10" s="9">
        <v>299850000</v>
      </c>
      <c r="C10" s="9">
        <v>296556450.37</v>
      </c>
      <c r="D10" s="40">
        <v>23749318.100000001</v>
      </c>
      <c r="E10" s="40">
        <v>25806155.82</v>
      </c>
      <c r="F10" s="9">
        <v>22680713.920000002</v>
      </c>
      <c r="G10" s="40">
        <v>22577245.370000001</v>
      </c>
      <c r="H10" s="9">
        <v>21492814.850000001</v>
      </c>
      <c r="I10" s="9">
        <v>22798369.140000001</v>
      </c>
      <c r="J10" s="9">
        <v>27881171.120000005</v>
      </c>
      <c r="K10" s="9">
        <v>25969117.419999998</v>
      </c>
      <c r="L10" s="43">
        <v>24291505.799999997</v>
      </c>
      <c r="M10" s="9"/>
      <c r="N10" s="9"/>
      <c r="O10" s="9"/>
      <c r="P10" s="9">
        <f>SUM(D10:O10)</f>
        <v>217246411.53999996</v>
      </c>
      <c r="Q10" s="41"/>
      <c r="V10" s="9"/>
    </row>
    <row r="11" spans="1:22" x14ac:dyDescent="0.25">
      <c r="A11" s="8" t="s">
        <v>3</v>
      </c>
      <c r="B11" s="9">
        <v>41808000</v>
      </c>
      <c r="C11" s="9">
        <v>41002616</v>
      </c>
      <c r="D11" s="40">
        <v>3541568.78</v>
      </c>
      <c r="E11" s="40">
        <v>3035860.07</v>
      </c>
      <c r="F11" s="9">
        <v>2757546.54</v>
      </c>
      <c r="G11" s="9">
        <v>2730079.41</v>
      </c>
      <c r="H11" s="9">
        <v>2261582.12</v>
      </c>
      <c r="I11" s="9">
        <v>3533832.71</v>
      </c>
      <c r="J11" s="9">
        <v>3507154.39</v>
      </c>
      <c r="K11" s="9">
        <v>3077235.5700000003</v>
      </c>
      <c r="L11" s="9">
        <v>3693337.79</v>
      </c>
      <c r="M11" s="9"/>
      <c r="N11" s="9"/>
      <c r="O11" s="9"/>
      <c r="P11" s="9">
        <f t="shared" ref="P11:P14" si="0">SUM(D11:O11)</f>
        <v>28138197.380000003</v>
      </c>
      <c r="Q11" s="41"/>
      <c r="V11" s="9"/>
    </row>
    <row r="12" spans="1:22" x14ac:dyDescent="0.25">
      <c r="A12" s="8" t="s">
        <v>4</v>
      </c>
      <c r="B12" s="9">
        <v>3120000</v>
      </c>
      <c r="C12" s="9">
        <v>1884540</v>
      </c>
      <c r="D12" s="40">
        <v>63000</v>
      </c>
      <c r="E12" s="40">
        <v>51197.99</v>
      </c>
      <c r="F12" s="9">
        <v>238000</v>
      </c>
      <c r="G12" s="9">
        <v>122200</v>
      </c>
      <c r="H12" s="9">
        <v>61422.12</v>
      </c>
      <c r="I12" s="9">
        <v>71700</v>
      </c>
      <c r="J12" s="9">
        <v>159000</v>
      </c>
      <c r="K12" s="9">
        <v>47003</v>
      </c>
      <c r="L12" s="9">
        <v>151250</v>
      </c>
      <c r="M12" s="9"/>
      <c r="N12" s="9"/>
      <c r="O12" s="9"/>
      <c r="P12" s="9">
        <f t="shared" si="0"/>
        <v>964773.11</v>
      </c>
      <c r="Q12" s="41"/>
      <c r="V12" s="9"/>
    </row>
    <row r="13" spans="1:22" x14ac:dyDescent="0.25">
      <c r="A13" s="8" t="s">
        <v>5</v>
      </c>
      <c r="B13" s="9">
        <v>116160000</v>
      </c>
      <c r="C13" s="9">
        <v>107159119.8</v>
      </c>
      <c r="D13" s="40">
        <v>6084113.6399999997</v>
      </c>
      <c r="E13" s="40">
        <v>6032113.6399999997</v>
      </c>
      <c r="F13" s="9">
        <v>6045463.6399999997</v>
      </c>
      <c r="G13" s="9">
        <v>6061296.96</v>
      </c>
      <c r="H13" s="9">
        <v>6059630.3200000003</v>
      </c>
      <c r="I13" s="9">
        <v>6411263.2400000002</v>
      </c>
      <c r="J13" s="9">
        <v>20875988</v>
      </c>
      <c r="K13" s="9">
        <v>27792084.759999998</v>
      </c>
      <c r="L13" s="9">
        <v>3711446.95</v>
      </c>
      <c r="M13" s="9"/>
      <c r="N13" s="9"/>
      <c r="O13" s="9"/>
      <c r="P13" s="9">
        <f t="shared" si="0"/>
        <v>89073401.149999991</v>
      </c>
      <c r="Q13" s="41"/>
      <c r="V13" s="9"/>
    </row>
    <row r="14" spans="1:22" x14ac:dyDescent="0.25">
      <c r="A14" s="8" t="s">
        <v>6</v>
      </c>
      <c r="B14" s="9">
        <v>35904000</v>
      </c>
      <c r="C14" s="9">
        <v>36654000</v>
      </c>
      <c r="D14" s="40">
        <v>2609739.7999999998</v>
      </c>
      <c r="E14" s="40">
        <v>2614290.23</v>
      </c>
      <c r="F14" s="9">
        <v>2587964.6800000002</v>
      </c>
      <c r="G14" s="9">
        <v>2603685.0099999998</v>
      </c>
      <c r="H14" s="9">
        <v>2574915.94</v>
      </c>
      <c r="I14" s="9">
        <v>2674453.0100000002</v>
      </c>
      <c r="J14" s="9">
        <v>2692452.29</v>
      </c>
      <c r="K14" s="9">
        <v>2689785.2399999998</v>
      </c>
      <c r="L14" s="9">
        <v>2674024.25</v>
      </c>
      <c r="M14" s="9"/>
      <c r="N14" s="9"/>
      <c r="O14" s="9"/>
      <c r="P14" s="9">
        <f t="shared" si="0"/>
        <v>23721310.449999996</v>
      </c>
      <c r="Q14" s="41"/>
      <c r="V14" s="9"/>
    </row>
    <row r="15" spans="1:22" x14ac:dyDescent="0.25">
      <c r="A15" s="11" t="s">
        <v>100</v>
      </c>
      <c r="B15" s="12">
        <f>+SUM(B10:B14)</f>
        <v>496842000</v>
      </c>
      <c r="C15" s="12">
        <f>+SUM(C10:C14)</f>
        <v>483256726.17000002</v>
      </c>
      <c r="D15" s="12">
        <f t="shared" ref="D15:I15" si="1">SUM(D10:D14)</f>
        <v>36047740.32</v>
      </c>
      <c r="E15" s="12">
        <f t="shared" si="1"/>
        <v>37539617.749999993</v>
      </c>
      <c r="F15" s="12">
        <f t="shared" si="1"/>
        <v>34309688.780000001</v>
      </c>
      <c r="G15" s="12">
        <f t="shared" si="1"/>
        <v>34094506.75</v>
      </c>
      <c r="H15" s="12">
        <f t="shared" si="1"/>
        <v>32450365.350000005</v>
      </c>
      <c r="I15" s="12">
        <f t="shared" si="1"/>
        <v>35489618.100000001</v>
      </c>
      <c r="J15" s="12">
        <f t="shared" ref="J15:O15" si="2">SUM(J10:J14)</f>
        <v>55115765.800000004</v>
      </c>
      <c r="K15" s="12">
        <f t="shared" si="2"/>
        <v>59575225.990000002</v>
      </c>
      <c r="L15" s="12">
        <f t="shared" si="2"/>
        <v>34521564.789999992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>+SUM(D15:O15)</f>
        <v>359144093.63</v>
      </c>
      <c r="Q15" s="41"/>
      <c r="V15" s="12"/>
    </row>
    <row r="16" spans="1:22" x14ac:dyDescent="0.25">
      <c r="A16" s="6" t="s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1"/>
      <c r="V16" s="13"/>
    </row>
    <row r="17" spans="1:22" x14ac:dyDescent="0.25">
      <c r="A17" s="8" t="s">
        <v>8</v>
      </c>
      <c r="B17" s="9">
        <v>8316000</v>
      </c>
      <c r="C17" s="9">
        <v>9429356.9199999999</v>
      </c>
      <c r="D17" s="40">
        <v>742122.44</v>
      </c>
      <c r="E17" s="40">
        <v>730147.53</v>
      </c>
      <c r="F17" s="9">
        <v>756375.37</v>
      </c>
      <c r="G17" s="9">
        <v>789063.72</v>
      </c>
      <c r="H17" s="9">
        <v>775302.46</v>
      </c>
      <c r="I17" s="9">
        <v>794155.64</v>
      </c>
      <c r="J17" s="9">
        <v>827174.48</v>
      </c>
      <c r="K17" s="9">
        <v>833114.88</v>
      </c>
      <c r="L17" s="43">
        <v>855897.59999999998</v>
      </c>
      <c r="M17" s="9"/>
      <c r="N17" s="9"/>
      <c r="O17" s="9"/>
      <c r="P17" s="9">
        <f>SUM(D17:O17)</f>
        <v>7103354.1199999982</v>
      </c>
      <c r="Q17" s="41"/>
      <c r="V17" s="9"/>
    </row>
    <row r="18" spans="1:22" x14ac:dyDescent="0.25">
      <c r="A18" s="8" t="s">
        <v>9</v>
      </c>
      <c r="B18" s="9">
        <v>15960000</v>
      </c>
      <c r="C18" s="9">
        <v>17775689.73</v>
      </c>
      <c r="D18" s="40">
        <v>100000</v>
      </c>
      <c r="E18" s="40">
        <v>227000</v>
      </c>
      <c r="F18" s="9">
        <v>246375.24</v>
      </c>
      <c r="G18" s="9">
        <v>751510</v>
      </c>
      <c r="H18" s="9">
        <v>616700.19999999995</v>
      </c>
      <c r="I18" s="9">
        <v>1135341.79</v>
      </c>
      <c r="J18" s="9">
        <v>2177421.2199999997</v>
      </c>
      <c r="K18" s="9">
        <v>1742559.98</v>
      </c>
      <c r="L18" s="9">
        <v>1129975.23</v>
      </c>
      <c r="M18" s="9"/>
      <c r="N18" s="9"/>
      <c r="O18" s="9"/>
      <c r="P18" s="9">
        <f t="shared" ref="P18:P25" si="3">SUM(D18:O18)</f>
        <v>8126883.6600000001</v>
      </c>
      <c r="Q18" s="41"/>
      <c r="V18" s="9"/>
    </row>
    <row r="19" spans="1:22" x14ac:dyDescent="0.25">
      <c r="A19" s="8" t="s">
        <v>10</v>
      </c>
      <c r="B19" s="9">
        <v>2580000</v>
      </c>
      <c r="C19" s="9">
        <v>3112650</v>
      </c>
      <c r="D19" s="40">
        <v>0</v>
      </c>
      <c r="E19" s="40">
        <v>98072</v>
      </c>
      <c r="F19" s="9">
        <v>97730.65</v>
      </c>
      <c r="G19" s="9">
        <v>166966.39999999999</v>
      </c>
      <c r="H19" s="9">
        <v>0</v>
      </c>
      <c r="I19" s="9">
        <v>324305</v>
      </c>
      <c r="J19" s="9">
        <v>120850</v>
      </c>
      <c r="K19" s="9">
        <v>368857.9</v>
      </c>
      <c r="L19" s="9">
        <v>532989</v>
      </c>
      <c r="M19" s="9"/>
      <c r="N19" s="9"/>
      <c r="O19" s="9"/>
      <c r="P19" s="9">
        <f t="shared" si="3"/>
        <v>1709770.9500000002</v>
      </c>
      <c r="Q19" s="41"/>
      <c r="V19" s="9"/>
    </row>
    <row r="20" spans="1:22" x14ac:dyDescent="0.25">
      <c r="A20" s="8" t="s">
        <v>11</v>
      </c>
      <c r="B20" s="9">
        <v>1356000</v>
      </c>
      <c r="C20" s="9">
        <v>1714139.93</v>
      </c>
      <c r="D20" s="40">
        <v>3310</v>
      </c>
      <c r="E20" s="40">
        <v>0</v>
      </c>
      <c r="F20" s="9">
        <v>49800.77</v>
      </c>
      <c r="G20" s="9">
        <v>0</v>
      </c>
      <c r="H20" s="9">
        <v>153536.29999999999</v>
      </c>
      <c r="I20" s="9">
        <v>118050.18</v>
      </c>
      <c r="J20" s="9">
        <v>39000</v>
      </c>
      <c r="K20" s="9">
        <v>210823.94</v>
      </c>
      <c r="L20" s="9">
        <v>110279.23</v>
      </c>
      <c r="M20" s="9"/>
      <c r="N20" s="9"/>
      <c r="O20" s="9"/>
      <c r="P20" s="9">
        <f t="shared" si="3"/>
        <v>684800.41999999993</v>
      </c>
      <c r="Q20" s="41"/>
      <c r="V20" s="9"/>
    </row>
    <row r="21" spans="1:22" x14ac:dyDescent="0.25">
      <c r="A21" s="8" t="s">
        <v>12</v>
      </c>
      <c r="B21" s="9">
        <v>7128000</v>
      </c>
      <c r="C21" s="9">
        <v>21048229.170000002</v>
      </c>
      <c r="D21" s="40">
        <v>440539.46</v>
      </c>
      <c r="E21" s="40">
        <v>417685.75</v>
      </c>
      <c r="F21" s="9">
        <v>109878.25</v>
      </c>
      <c r="G21" s="9">
        <v>746023.17</v>
      </c>
      <c r="H21" s="9">
        <v>965207.67</v>
      </c>
      <c r="I21" s="9">
        <v>732640.37</v>
      </c>
      <c r="J21" s="9">
        <v>2901032.94</v>
      </c>
      <c r="K21" s="9">
        <v>744175.71000000008</v>
      </c>
      <c r="L21" s="9">
        <v>799297.08</v>
      </c>
      <c r="M21" s="9"/>
      <c r="N21" s="9"/>
      <c r="O21" s="9"/>
      <c r="P21" s="9">
        <f t="shared" si="3"/>
        <v>7856480.3999999994</v>
      </c>
      <c r="Q21" s="41"/>
      <c r="V21" s="9"/>
    </row>
    <row r="22" spans="1:22" x14ac:dyDescent="0.25">
      <c r="A22" s="8" t="s">
        <v>13</v>
      </c>
      <c r="B22" s="9">
        <v>13056000</v>
      </c>
      <c r="C22" s="9">
        <v>14323358.210000001</v>
      </c>
      <c r="D22" s="40">
        <v>996931.16</v>
      </c>
      <c r="E22" s="40">
        <v>1012617.33</v>
      </c>
      <c r="F22" s="9">
        <v>1485099.59</v>
      </c>
      <c r="G22" s="9">
        <v>525957.35</v>
      </c>
      <c r="H22" s="9">
        <v>1021671.44</v>
      </c>
      <c r="I22" s="9">
        <v>1043331.21</v>
      </c>
      <c r="J22" s="9">
        <v>3143687.1799999997</v>
      </c>
      <c r="K22" s="9">
        <v>668904.51</v>
      </c>
      <c r="L22" s="9">
        <v>1080811.2</v>
      </c>
      <c r="M22" s="9"/>
      <c r="N22" s="9"/>
      <c r="O22" s="9"/>
      <c r="P22" s="9">
        <f t="shared" si="3"/>
        <v>10979010.969999999</v>
      </c>
      <c r="Q22" s="41"/>
      <c r="V22" s="9"/>
    </row>
    <row r="23" spans="1:22" ht="24.75" x14ac:dyDescent="0.25">
      <c r="A23" s="14" t="s">
        <v>14</v>
      </c>
      <c r="B23" s="9">
        <v>1560000</v>
      </c>
      <c r="C23" s="9">
        <v>3091436.8</v>
      </c>
      <c r="D23" s="40">
        <v>135794.4</v>
      </c>
      <c r="E23" s="40">
        <v>18644</v>
      </c>
      <c r="F23" s="9">
        <v>95639</v>
      </c>
      <c r="G23" s="9">
        <v>11800</v>
      </c>
      <c r="H23" s="9">
        <v>109230.95</v>
      </c>
      <c r="I23" s="9">
        <v>41019.5</v>
      </c>
      <c r="J23" s="9">
        <v>23187</v>
      </c>
      <c r="K23" s="9">
        <v>85904</v>
      </c>
      <c r="L23" s="9">
        <v>103143.8</v>
      </c>
      <c r="M23" s="9"/>
      <c r="N23" s="9"/>
      <c r="O23" s="9"/>
      <c r="P23" s="9">
        <f t="shared" si="3"/>
        <v>624362.65</v>
      </c>
      <c r="Q23" s="41"/>
      <c r="V23" s="9"/>
    </row>
    <row r="24" spans="1:22" x14ac:dyDescent="0.25">
      <c r="A24" s="8" t="s">
        <v>15</v>
      </c>
      <c r="B24" s="9">
        <v>59580000</v>
      </c>
      <c r="C24" s="9">
        <v>54113649.380000003</v>
      </c>
      <c r="D24" s="40">
        <v>2500174.7200000002</v>
      </c>
      <c r="E24" s="40">
        <v>2207104.8199999998</v>
      </c>
      <c r="F24" s="9">
        <v>1769832.03</v>
      </c>
      <c r="G24" s="9">
        <v>4860621.47</v>
      </c>
      <c r="H24" s="9">
        <v>2790635.76</v>
      </c>
      <c r="I24" s="9">
        <v>1328087.4800000002</v>
      </c>
      <c r="J24" s="9">
        <v>3145714.81</v>
      </c>
      <c r="K24" s="9">
        <v>2493811.46</v>
      </c>
      <c r="L24" s="43">
        <v>2621588.46</v>
      </c>
      <c r="M24" s="9"/>
      <c r="N24" s="9"/>
      <c r="O24" s="9"/>
      <c r="P24" s="9">
        <f t="shared" si="3"/>
        <v>23717571.010000002</v>
      </c>
      <c r="Q24" s="41"/>
      <c r="V24" s="9"/>
    </row>
    <row r="25" spans="1:22" x14ac:dyDescent="0.25">
      <c r="A25" s="8" t="s">
        <v>16</v>
      </c>
      <c r="B25" s="9">
        <v>5160000</v>
      </c>
      <c r="C25" s="9">
        <v>5892960.7300000004</v>
      </c>
      <c r="D25" s="40">
        <v>202754.97</v>
      </c>
      <c r="E25" s="40">
        <v>478964.33</v>
      </c>
      <c r="F25" s="9">
        <v>200221.37</v>
      </c>
      <c r="G25" s="9">
        <v>-15163.12</v>
      </c>
      <c r="H25" s="9">
        <v>51500</v>
      </c>
      <c r="I25" s="9">
        <v>57600</v>
      </c>
      <c r="J25" s="9">
        <v>21600</v>
      </c>
      <c r="K25" s="9">
        <v>1168897.47</v>
      </c>
      <c r="L25" s="9">
        <v>36000</v>
      </c>
      <c r="M25" s="9"/>
      <c r="N25" s="9"/>
      <c r="O25" s="9"/>
      <c r="P25" s="9">
        <f t="shared" si="3"/>
        <v>2202375.02</v>
      </c>
      <c r="Q25" s="41"/>
      <c r="V25" s="9"/>
    </row>
    <row r="26" spans="1:22" x14ac:dyDescent="0.25">
      <c r="A26" s="11" t="s">
        <v>100</v>
      </c>
      <c r="B26" s="12">
        <f>+SUM(B17:B25)</f>
        <v>114696000</v>
      </c>
      <c r="C26" s="12">
        <f>+SUM(C17:C25)</f>
        <v>130501470.87000002</v>
      </c>
      <c r="D26" s="12">
        <f>SUM(D17:D25)</f>
        <v>5121627.1499999994</v>
      </c>
      <c r="E26" s="12">
        <f>SUM(E17:E25)</f>
        <v>5190235.76</v>
      </c>
      <c r="F26" s="12">
        <f>SUM(F17:F25)</f>
        <v>4810952.2700000005</v>
      </c>
      <c r="G26" s="12">
        <f>SUM(G17:G25)</f>
        <v>7836778.9899999993</v>
      </c>
      <c r="H26" s="12">
        <f>SUM(H17:H25)</f>
        <v>6483784.7799999993</v>
      </c>
      <c r="I26" s="12">
        <f t="shared" ref="I26:O26" si="4">SUM(I17:I25)</f>
        <v>5574531.1700000009</v>
      </c>
      <c r="J26" s="12">
        <f t="shared" si="4"/>
        <v>12399667.630000001</v>
      </c>
      <c r="K26" s="12">
        <f t="shared" si="4"/>
        <v>8317049.8499999996</v>
      </c>
      <c r="L26" s="12">
        <f>SUM(L17:L25)</f>
        <v>7269981.5999999996</v>
      </c>
      <c r="M26" s="12">
        <f t="shared" si="4"/>
        <v>0</v>
      </c>
      <c r="N26" s="12">
        <f t="shared" si="4"/>
        <v>0</v>
      </c>
      <c r="O26" s="12">
        <f t="shared" si="4"/>
        <v>0</v>
      </c>
      <c r="P26" s="12">
        <f>+SUM(D26:O26)</f>
        <v>63004609.200000003</v>
      </c>
      <c r="Q26" s="41"/>
      <c r="V26" s="12"/>
    </row>
    <row r="27" spans="1:22" x14ac:dyDescent="0.25">
      <c r="A27" s="6" t="s">
        <v>17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2"/>
      <c r="Q27" s="41"/>
      <c r="V27" s="13"/>
    </row>
    <row r="28" spans="1:22" x14ac:dyDescent="0.25">
      <c r="A28" s="8" t="s">
        <v>18</v>
      </c>
      <c r="B28" s="9">
        <v>720000</v>
      </c>
      <c r="C28" s="9">
        <v>1473510.09</v>
      </c>
      <c r="D28" s="40">
        <v>84692.6</v>
      </c>
      <c r="E28" s="40">
        <v>57303.8</v>
      </c>
      <c r="F28" s="9">
        <v>67652.990000000005</v>
      </c>
      <c r="G28" s="9">
        <v>101309.52</v>
      </c>
      <c r="H28" s="9">
        <v>54229.1</v>
      </c>
      <c r="I28" s="9">
        <v>59767</v>
      </c>
      <c r="J28" s="9">
        <v>109291.6</v>
      </c>
      <c r="K28" s="9">
        <v>215533.4</v>
      </c>
      <c r="L28" s="9">
        <v>71736</v>
      </c>
      <c r="M28" s="9"/>
      <c r="N28" s="9"/>
      <c r="O28" s="9"/>
      <c r="P28" s="9">
        <f t="shared" ref="P28:P89" si="5">+SUM(D28:O28)</f>
        <v>821516.01</v>
      </c>
      <c r="Q28" s="41"/>
      <c r="V28" s="9"/>
    </row>
    <row r="29" spans="1:22" x14ac:dyDescent="0.25">
      <c r="A29" s="8" t="s">
        <v>19</v>
      </c>
      <c r="B29" s="9">
        <v>180000</v>
      </c>
      <c r="C29" s="9">
        <v>406869.9</v>
      </c>
      <c r="D29" s="40">
        <v>2048.09</v>
      </c>
      <c r="E29" s="40">
        <v>508.88</v>
      </c>
      <c r="F29" s="9">
        <v>1627</v>
      </c>
      <c r="G29" s="9">
        <v>1420.96</v>
      </c>
      <c r="H29" s="9">
        <v>1176.3499999999999</v>
      </c>
      <c r="I29" s="9">
        <v>317948.06</v>
      </c>
      <c r="J29" s="9">
        <v>1279.22</v>
      </c>
      <c r="K29" s="9">
        <v>1146.3800000000001</v>
      </c>
      <c r="L29" s="9">
        <v>4162.0200000000004</v>
      </c>
      <c r="M29" s="9"/>
      <c r="N29" s="9"/>
      <c r="O29" s="9"/>
      <c r="P29" s="9">
        <f t="shared" si="5"/>
        <v>331316.96000000002</v>
      </c>
      <c r="Q29" s="41"/>
      <c r="V29" s="9"/>
    </row>
    <row r="30" spans="1:22" x14ac:dyDescent="0.25">
      <c r="A30" s="8" t="s">
        <v>20</v>
      </c>
      <c r="B30" s="9">
        <v>864000</v>
      </c>
      <c r="C30" s="9">
        <v>1624590.48</v>
      </c>
      <c r="D30" s="40">
        <v>109305.08</v>
      </c>
      <c r="E30" s="40">
        <v>99085.94</v>
      </c>
      <c r="F30" s="9">
        <v>91935.7</v>
      </c>
      <c r="G30" s="9">
        <v>82833.3</v>
      </c>
      <c r="H30" s="9">
        <v>107557.26</v>
      </c>
      <c r="I30" s="9">
        <v>99006.01</v>
      </c>
      <c r="J30" s="9">
        <v>173709.49</v>
      </c>
      <c r="K30" s="9">
        <v>102871.76</v>
      </c>
      <c r="L30" s="9">
        <v>78630.930000000008</v>
      </c>
      <c r="M30" s="9"/>
      <c r="N30" s="9"/>
      <c r="O30" s="9"/>
      <c r="P30" s="9">
        <f t="shared" si="5"/>
        <v>944935.47000000009</v>
      </c>
      <c r="Q30" s="41"/>
      <c r="V30" s="9"/>
    </row>
    <row r="31" spans="1:22" x14ac:dyDescent="0.25">
      <c r="A31" s="8" t="s">
        <v>21</v>
      </c>
      <c r="B31" s="9">
        <v>84000</v>
      </c>
      <c r="C31" s="9">
        <v>81500</v>
      </c>
      <c r="D31" s="40">
        <v>499.14</v>
      </c>
      <c r="E31" s="40">
        <v>0</v>
      </c>
      <c r="F31" s="9">
        <v>998.28</v>
      </c>
      <c r="G31" s="9">
        <v>499.14</v>
      </c>
      <c r="H31" s="9">
        <v>499.14</v>
      </c>
      <c r="I31" s="9">
        <v>949.14</v>
      </c>
      <c r="J31" s="9">
        <v>499.14</v>
      </c>
      <c r="K31" s="9">
        <v>998.28</v>
      </c>
      <c r="L31" s="9">
        <v>19948.28</v>
      </c>
      <c r="M31" s="9"/>
      <c r="N31" s="9"/>
      <c r="O31" s="9"/>
      <c r="P31" s="9">
        <f t="shared" si="5"/>
        <v>24890.539999999997</v>
      </c>
      <c r="Q31" s="41"/>
      <c r="V31" s="9"/>
    </row>
    <row r="32" spans="1:22" x14ac:dyDescent="0.25">
      <c r="A32" s="8" t="s">
        <v>22</v>
      </c>
      <c r="B32" s="9">
        <v>240000</v>
      </c>
      <c r="C32" s="9">
        <v>318178.01</v>
      </c>
      <c r="D32" s="40">
        <v>36774.959999999999</v>
      </c>
      <c r="E32" s="40">
        <v>3867.66</v>
      </c>
      <c r="F32" s="9">
        <v>1783.05</v>
      </c>
      <c r="G32" s="9">
        <v>455.24</v>
      </c>
      <c r="H32" s="9">
        <v>5219.3</v>
      </c>
      <c r="I32" s="9">
        <v>2434.96</v>
      </c>
      <c r="J32" s="9">
        <v>5979.72</v>
      </c>
      <c r="K32" s="9">
        <v>2294.96</v>
      </c>
      <c r="L32" s="9">
        <v>1754.24</v>
      </c>
      <c r="M32" s="9"/>
      <c r="N32" s="9"/>
      <c r="O32" s="9"/>
      <c r="P32" s="9">
        <f t="shared" si="5"/>
        <v>60564.09</v>
      </c>
      <c r="Q32" s="41"/>
      <c r="V32" s="9"/>
    </row>
    <row r="33" spans="1:22" x14ac:dyDescent="0.25">
      <c r="A33" s="8" t="s">
        <v>23</v>
      </c>
      <c r="B33" s="9">
        <v>0</v>
      </c>
      <c r="C33" s="9">
        <v>80212.100000000006</v>
      </c>
      <c r="D33" s="40">
        <v>5533.28</v>
      </c>
      <c r="E33" s="40">
        <v>52274</v>
      </c>
      <c r="F33" s="9">
        <v>991.19</v>
      </c>
      <c r="G33" s="9">
        <v>0</v>
      </c>
      <c r="H33" s="9">
        <v>3509.94</v>
      </c>
      <c r="I33" s="9">
        <v>4747.99</v>
      </c>
      <c r="J33" s="9">
        <v>7920.08</v>
      </c>
      <c r="K33" s="9">
        <v>0</v>
      </c>
      <c r="L33" s="9">
        <v>945.19</v>
      </c>
      <c r="M33" s="9"/>
      <c r="N33" s="9"/>
      <c r="O33" s="9"/>
      <c r="P33" s="9">
        <f t="shared" si="5"/>
        <v>75921.670000000013</v>
      </c>
      <c r="Q33" s="41"/>
      <c r="V33" s="9"/>
    </row>
    <row r="34" spans="1:22" x14ac:dyDescent="0.25">
      <c r="A34" s="8" t="s">
        <v>24</v>
      </c>
      <c r="B34" s="9">
        <v>7740000</v>
      </c>
      <c r="C34" s="9">
        <v>9393091.9700000007</v>
      </c>
      <c r="D34" s="40">
        <v>465607</v>
      </c>
      <c r="E34" s="40">
        <v>533484</v>
      </c>
      <c r="F34" s="9">
        <v>688247</v>
      </c>
      <c r="G34" s="9">
        <v>464867</v>
      </c>
      <c r="H34" s="9">
        <v>464867</v>
      </c>
      <c r="I34" s="9">
        <v>917307</v>
      </c>
      <c r="J34" s="9">
        <v>620279.79</v>
      </c>
      <c r="K34" s="9">
        <v>519830</v>
      </c>
      <c r="L34" s="9">
        <v>756600</v>
      </c>
      <c r="M34" s="9"/>
      <c r="N34" s="9"/>
      <c r="O34" s="9"/>
      <c r="P34" s="9">
        <f t="shared" si="5"/>
        <v>5431088.79</v>
      </c>
      <c r="Q34" s="41"/>
      <c r="V34" s="9"/>
    </row>
    <row r="35" spans="1:22" ht="12" customHeight="1" x14ac:dyDescent="0.25">
      <c r="A35" s="8" t="s">
        <v>25</v>
      </c>
      <c r="B35" s="9">
        <v>0</v>
      </c>
      <c r="C35" s="9">
        <v>0</v>
      </c>
      <c r="D35" s="40">
        <v>0</v>
      </c>
      <c r="E35" s="40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/>
      <c r="N35" s="9"/>
      <c r="O35" s="9"/>
      <c r="P35" s="9">
        <f t="shared" si="5"/>
        <v>0</v>
      </c>
      <c r="Q35" s="41"/>
      <c r="V35" s="9"/>
    </row>
    <row r="36" spans="1:22" x14ac:dyDescent="0.25">
      <c r="A36" s="8" t="s">
        <v>26</v>
      </c>
      <c r="B36" s="9">
        <v>6054000</v>
      </c>
      <c r="C36" s="9">
        <v>3357387.69</v>
      </c>
      <c r="D36" s="40">
        <v>418648.36</v>
      </c>
      <c r="E36" s="40">
        <v>220176.45</v>
      </c>
      <c r="F36" s="9">
        <v>98634.57</v>
      </c>
      <c r="G36" s="9">
        <v>143996.68</v>
      </c>
      <c r="H36" s="9">
        <v>68354.11</v>
      </c>
      <c r="I36" s="9">
        <v>107570.39</v>
      </c>
      <c r="J36" s="9">
        <v>104299.17000000001</v>
      </c>
      <c r="K36" s="9">
        <v>216072.24</v>
      </c>
      <c r="L36" s="9">
        <v>258070.33000000002</v>
      </c>
      <c r="M36" s="9"/>
      <c r="N36" s="9"/>
      <c r="O36" s="9"/>
      <c r="P36" s="9">
        <f t="shared" si="5"/>
        <v>1635822.3</v>
      </c>
      <c r="Q36" s="41"/>
      <c r="V36" s="9"/>
    </row>
    <row r="37" spans="1:22" x14ac:dyDescent="0.25">
      <c r="A37" s="11" t="s">
        <v>100</v>
      </c>
      <c r="B37" s="12">
        <f>+SUM(B28:B36)</f>
        <v>15882000</v>
      </c>
      <c r="C37" s="12">
        <f>+SUM(C28:C36)</f>
        <v>16735340.24</v>
      </c>
      <c r="D37" s="12">
        <f>SUM(D28:D36)</f>
        <v>1123108.51</v>
      </c>
      <c r="E37" s="12">
        <f>SUM(E28:E36)</f>
        <v>966700.73</v>
      </c>
      <c r="F37" s="12">
        <f>SUM(F28:F36)</f>
        <v>951869.78</v>
      </c>
      <c r="G37" s="12">
        <f>SUM(G28:G36)</f>
        <v>795381.84000000008</v>
      </c>
      <c r="H37" s="12">
        <f>SUM(H28:H36)</f>
        <v>705412.2</v>
      </c>
      <c r="I37" s="12">
        <f t="shared" ref="I37:O37" si="6">SUM(I28:I36)</f>
        <v>1509730.55</v>
      </c>
      <c r="J37" s="12">
        <f t="shared" si="6"/>
        <v>1023258.2100000001</v>
      </c>
      <c r="K37" s="12">
        <f t="shared" si="6"/>
        <v>1058747.02</v>
      </c>
      <c r="L37" s="12">
        <f t="shared" si="6"/>
        <v>1191846.99</v>
      </c>
      <c r="M37" s="12">
        <f t="shared" si="6"/>
        <v>0</v>
      </c>
      <c r="N37" s="12">
        <f t="shared" si="6"/>
        <v>0</v>
      </c>
      <c r="O37" s="12">
        <f t="shared" si="6"/>
        <v>0</v>
      </c>
      <c r="P37" s="12">
        <f t="shared" si="5"/>
        <v>9326055.8300000001</v>
      </c>
      <c r="Q37" s="41"/>
      <c r="V37" s="12"/>
    </row>
    <row r="38" spans="1:22" x14ac:dyDescent="0.25">
      <c r="A38" s="6" t="s">
        <v>27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9"/>
      <c r="Q38" s="41"/>
      <c r="V38" s="41"/>
    </row>
    <row r="39" spans="1:22" x14ac:dyDescent="0.25">
      <c r="A39" s="8" t="s">
        <v>28</v>
      </c>
      <c r="B39" s="9">
        <v>1440000</v>
      </c>
      <c r="C39" s="9">
        <v>1493100</v>
      </c>
      <c r="D39" s="40">
        <v>385420</v>
      </c>
      <c r="E39" s="40">
        <v>0</v>
      </c>
      <c r="F39" s="9">
        <v>0</v>
      </c>
      <c r="G39" s="9">
        <v>0</v>
      </c>
      <c r="H39" s="9">
        <v>268520</v>
      </c>
      <c r="I39" s="9">
        <v>0</v>
      </c>
      <c r="J39" s="9">
        <v>0</v>
      </c>
      <c r="K39" s="9">
        <v>0</v>
      </c>
      <c r="L39" s="9">
        <v>0</v>
      </c>
      <c r="M39" s="9"/>
      <c r="N39" s="9"/>
      <c r="O39" s="9"/>
      <c r="P39" s="9">
        <f t="shared" si="5"/>
        <v>653940</v>
      </c>
      <c r="Q39" s="41"/>
    </row>
    <row r="40" spans="1:22" x14ac:dyDescent="0.25">
      <c r="A40" s="8" t="s">
        <v>29</v>
      </c>
      <c r="B40" s="9">
        <v>0</v>
      </c>
      <c r="C40" s="9">
        <v>0</v>
      </c>
      <c r="D40" s="40">
        <v>0</v>
      </c>
      <c r="E40" s="40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/>
      <c r="N40" s="9"/>
      <c r="O40" s="9"/>
      <c r="P40" s="9">
        <f t="shared" si="5"/>
        <v>0</v>
      </c>
      <c r="Q40" s="41"/>
    </row>
    <row r="41" spans="1:22" x14ac:dyDescent="0.25">
      <c r="A41" s="8" t="s">
        <v>30</v>
      </c>
      <c r="B41" s="9">
        <v>0</v>
      </c>
      <c r="C41" s="9">
        <v>0</v>
      </c>
      <c r="D41" s="40">
        <v>0</v>
      </c>
      <c r="E41" s="40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/>
      <c r="N41" s="9"/>
      <c r="O41" s="9"/>
      <c r="P41" s="9">
        <f t="shared" si="5"/>
        <v>0</v>
      </c>
      <c r="Q41" s="41"/>
    </row>
    <row r="42" spans="1:22" x14ac:dyDescent="0.25">
      <c r="A42" s="8" t="s">
        <v>31</v>
      </c>
      <c r="B42" s="9">
        <v>0</v>
      </c>
      <c r="C42" s="9">
        <v>0</v>
      </c>
      <c r="D42" s="40">
        <v>0</v>
      </c>
      <c r="E42" s="40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/>
      <c r="N42" s="9"/>
      <c r="O42" s="9"/>
      <c r="P42" s="9">
        <f t="shared" si="5"/>
        <v>0</v>
      </c>
      <c r="Q42" s="41"/>
    </row>
    <row r="43" spans="1:22" x14ac:dyDescent="0.25">
      <c r="A43" s="8" t="s">
        <v>32</v>
      </c>
      <c r="B43" s="9">
        <v>0</v>
      </c>
      <c r="C43" s="9">
        <v>0</v>
      </c>
      <c r="D43" s="40">
        <v>0</v>
      </c>
      <c r="E43" s="40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/>
      <c r="N43" s="9"/>
      <c r="O43" s="9"/>
      <c r="P43" s="9">
        <f t="shared" si="5"/>
        <v>0</v>
      </c>
      <c r="Q43" s="41"/>
    </row>
    <row r="44" spans="1:22" x14ac:dyDescent="0.25">
      <c r="A44" s="8" t="s">
        <v>33</v>
      </c>
      <c r="B44" s="9">
        <v>2160000</v>
      </c>
      <c r="C44" s="9">
        <v>1860000</v>
      </c>
      <c r="D44" s="40">
        <v>66606.25</v>
      </c>
      <c r="E44" s="40">
        <v>66606.25</v>
      </c>
      <c r="F44" s="9">
        <v>66606.25</v>
      </c>
      <c r="G44" s="9">
        <v>66606.25</v>
      </c>
      <c r="H44" s="9">
        <v>397356.25</v>
      </c>
      <c r="I44" s="9">
        <v>66606.25</v>
      </c>
      <c r="J44" s="9">
        <v>66606.25</v>
      </c>
      <c r="K44" s="9">
        <v>66606.25</v>
      </c>
      <c r="L44" s="9">
        <v>66606.25</v>
      </c>
      <c r="M44" s="9"/>
      <c r="N44" s="9"/>
      <c r="O44" s="9"/>
      <c r="P44" s="9">
        <f t="shared" si="5"/>
        <v>930206.25</v>
      </c>
      <c r="Q44" s="41"/>
    </row>
    <row r="45" spans="1:22" x14ac:dyDescent="0.25">
      <c r="A45" s="8" t="s">
        <v>34</v>
      </c>
      <c r="B45" s="9">
        <v>0</v>
      </c>
      <c r="C45" s="9">
        <v>0</v>
      </c>
      <c r="D45" s="40">
        <v>0</v>
      </c>
      <c r="E45" s="40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/>
      <c r="N45" s="9"/>
      <c r="O45" s="9"/>
      <c r="P45" s="9">
        <f t="shared" si="5"/>
        <v>0</v>
      </c>
      <c r="Q45" s="41"/>
    </row>
    <row r="46" spans="1:22" x14ac:dyDescent="0.25">
      <c r="A46" s="11" t="s">
        <v>100</v>
      </c>
      <c r="B46" s="12">
        <f>+SUM(B39:B45)</f>
        <v>3600000</v>
      </c>
      <c r="C46" s="12">
        <f t="shared" ref="C46:O46" si="7">+SUM(C39:C45)</f>
        <v>3353100</v>
      </c>
      <c r="D46" s="12">
        <f t="shared" si="7"/>
        <v>452026.25</v>
      </c>
      <c r="E46" s="12">
        <f t="shared" si="7"/>
        <v>66606.25</v>
      </c>
      <c r="F46" s="12">
        <f t="shared" si="7"/>
        <v>66606.25</v>
      </c>
      <c r="G46" s="12">
        <f t="shared" si="7"/>
        <v>66606.25</v>
      </c>
      <c r="H46" s="12">
        <f>+SUM(H39:H45)</f>
        <v>665876.25</v>
      </c>
      <c r="I46" s="12">
        <f t="shared" si="7"/>
        <v>66606.25</v>
      </c>
      <c r="J46" s="12">
        <f t="shared" si="7"/>
        <v>66606.25</v>
      </c>
      <c r="K46" s="12">
        <f t="shared" si="7"/>
        <v>66606.25</v>
      </c>
      <c r="L46" s="12">
        <f>+SUM(L39:L45)</f>
        <v>66606.25</v>
      </c>
      <c r="M46" s="12">
        <f t="shared" si="7"/>
        <v>0</v>
      </c>
      <c r="N46" s="12">
        <f t="shared" si="7"/>
        <v>0</v>
      </c>
      <c r="O46" s="12">
        <f t="shared" si="7"/>
        <v>0</v>
      </c>
      <c r="P46" s="12">
        <f t="shared" si="5"/>
        <v>1584146.25</v>
      </c>
      <c r="Q46" s="41"/>
    </row>
    <row r="47" spans="1:22" x14ac:dyDescent="0.25">
      <c r="A47" s="6" t="s">
        <v>35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2"/>
      <c r="Q47" s="41"/>
    </row>
    <row r="48" spans="1:22" x14ac:dyDescent="0.25">
      <c r="A48" s="8" t="s">
        <v>36</v>
      </c>
      <c r="B48" s="1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/>
      <c r="N48" s="40"/>
      <c r="O48" s="40"/>
      <c r="P48" s="9">
        <f t="shared" si="5"/>
        <v>0</v>
      </c>
      <c r="Q48" s="41"/>
    </row>
    <row r="49" spans="1:17" x14ac:dyDescent="0.25">
      <c r="A49" s="8" t="s">
        <v>37</v>
      </c>
      <c r="B49" s="10">
        <v>0</v>
      </c>
      <c r="C49" s="40">
        <v>0</v>
      </c>
      <c r="D49" s="40">
        <v>0</v>
      </c>
      <c r="E49" s="40">
        <v>0</v>
      </c>
      <c r="F49" s="12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/>
      <c r="N49" s="40"/>
      <c r="O49" s="40"/>
      <c r="P49" s="9">
        <f t="shared" si="5"/>
        <v>0</v>
      </c>
      <c r="Q49" s="41"/>
    </row>
    <row r="50" spans="1:17" x14ac:dyDescent="0.25">
      <c r="A50" s="8" t="s">
        <v>38</v>
      </c>
      <c r="B50" s="10">
        <v>0</v>
      </c>
      <c r="C50" s="40">
        <v>0</v>
      </c>
      <c r="D50" s="40">
        <v>0</v>
      </c>
      <c r="E50" s="40">
        <v>0</v>
      </c>
      <c r="F50" s="12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/>
      <c r="N50" s="40"/>
      <c r="O50" s="40"/>
      <c r="P50" s="9">
        <f t="shared" si="5"/>
        <v>0</v>
      </c>
      <c r="Q50" s="41"/>
    </row>
    <row r="51" spans="1:17" x14ac:dyDescent="0.25">
      <c r="A51" s="8" t="s">
        <v>39</v>
      </c>
      <c r="B51" s="10">
        <v>0</v>
      </c>
      <c r="C51" s="40">
        <v>0</v>
      </c>
      <c r="D51" s="40">
        <v>0</v>
      </c>
      <c r="E51" s="40">
        <v>0</v>
      </c>
      <c r="F51" s="12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/>
      <c r="N51" s="40"/>
      <c r="O51" s="40"/>
      <c r="P51" s="9">
        <f t="shared" si="5"/>
        <v>0</v>
      </c>
      <c r="Q51" s="41"/>
    </row>
    <row r="52" spans="1:17" x14ac:dyDescent="0.25">
      <c r="A52" s="8" t="s">
        <v>40</v>
      </c>
      <c r="B52" s="10">
        <v>0</v>
      </c>
      <c r="C52" s="40">
        <v>0</v>
      </c>
      <c r="D52" s="40">
        <v>0</v>
      </c>
      <c r="E52" s="40">
        <v>0</v>
      </c>
      <c r="F52" s="12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/>
      <c r="N52" s="40"/>
      <c r="O52" s="40"/>
      <c r="P52" s="9">
        <f t="shared" si="5"/>
        <v>0</v>
      </c>
      <c r="Q52" s="41"/>
    </row>
    <row r="53" spans="1:17" x14ac:dyDescent="0.25">
      <c r="A53" s="8" t="s">
        <v>41</v>
      </c>
      <c r="B53" s="10">
        <v>0</v>
      </c>
      <c r="C53" s="40">
        <v>0</v>
      </c>
      <c r="D53" s="40">
        <v>0</v>
      </c>
      <c r="E53" s="40">
        <v>0</v>
      </c>
      <c r="F53" s="12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/>
      <c r="N53" s="9"/>
      <c r="O53" s="9"/>
      <c r="P53" s="9">
        <f t="shared" si="5"/>
        <v>0</v>
      </c>
      <c r="Q53" s="41"/>
    </row>
    <row r="54" spans="1:17" x14ac:dyDescent="0.25">
      <c r="A54" s="11" t="s">
        <v>100</v>
      </c>
      <c r="B54" s="10">
        <f>SUM(B48:B53)</f>
        <v>0</v>
      </c>
      <c r="C54" s="40">
        <f>SUM(C48:C53)</f>
        <v>0</v>
      </c>
      <c r="D54" s="44">
        <f t="shared" ref="D54:L54" si="8">SUM(D48:D53)</f>
        <v>0</v>
      </c>
      <c r="E54" s="44">
        <f t="shared" si="8"/>
        <v>0</v>
      </c>
      <c r="F54" s="44">
        <f t="shared" si="8"/>
        <v>0</v>
      </c>
      <c r="G54" s="44">
        <f t="shared" si="8"/>
        <v>0</v>
      </c>
      <c r="H54" s="44">
        <f t="shared" si="8"/>
        <v>0</v>
      </c>
      <c r="I54" s="44">
        <f t="shared" si="8"/>
        <v>0</v>
      </c>
      <c r="J54" s="44">
        <f t="shared" si="8"/>
        <v>0</v>
      </c>
      <c r="K54" s="44">
        <f t="shared" si="8"/>
        <v>0</v>
      </c>
      <c r="L54" s="44">
        <f t="shared" si="8"/>
        <v>0</v>
      </c>
      <c r="M54" s="44">
        <f>SUM(M48:M53)</f>
        <v>0</v>
      </c>
      <c r="N54" s="40"/>
      <c r="O54" s="40">
        <v>0</v>
      </c>
      <c r="P54" s="12">
        <f t="shared" si="5"/>
        <v>0</v>
      </c>
      <c r="Q54" s="41"/>
    </row>
    <row r="55" spans="1:17" x14ac:dyDescent="0.25">
      <c r="A55" s="6" t="s">
        <v>42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7"/>
      <c r="N55" s="13"/>
      <c r="O55" s="13"/>
      <c r="P55" s="12"/>
      <c r="Q55" s="41"/>
    </row>
    <row r="56" spans="1:17" x14ac:dyDescent="0.25">
      <c r="A56" s="8" t="s">
        <v>43</v>
      </c>
      <c r="B56" s="9">
        <v>1500000</v>
      </c>
      <c r="C56" s="9">
        <v>18758723.91</v>
      </c>
      <c r="D56" s="40">
        <v>4794669.21</v>
      </c>
      <c r="E56" s="40">
        <v>48877.760000000002</v>
      </c>
      <c r="F56" s="9">
        <v>0</v>
      </c>
      <c r="G56" s="9">
        <v>0</v>
      </c>
      <c r="H56" s="9">
        <v>0</v>
      </c>
      <c r="I56" s="9">
        <v>73160</v>
      </c>
      <c r="J56" s="9">
        <v>0</v>
      </c>
      <c r="K56" s="9">
        <v>970856.74</v>
      </c>
      <c r="L56" s="9">
        <v>51044.32</v>
      </c>
      <c r="M56" s="9"/>
      <c r="N56" s="9"/>
      <c r="O56" s="9"/>
      <c r="P56" s="9">
        <f t="shared" si="5"/>
        <v>5938608.0300000003</v>
      </c>
      <c r="Q56" s="41"/>
    </row>
    <row r="57" spans="1:17" x14ac:dyDescent="0.25">
      <c r="A57" s="8" t="s">
        <v>44</v>
      </c>
      <c r="B57" s="9">
        <v>0</v>
      </c>
      <c r="C57" s="9">
        <v>64605</v>
      </c>
      <c r="D57" s="40">
        <v>0</v>
      </c>
      <c r="E57" s="40">
        <v>920400</v>
      </c>
      <c r="F57" s="12">
        <v>0</v>
      </c>
      <c r="G57" s="12">
        <v>0</v>
      </c>
      <c r="H57" s="12">
        <v>0</v>
      </c>
      <c r="I57" s="40">
        <v>0</v>
      </c>
      <c r="J57" s="12">
        <v>0</v>
      </c>
      <c r="K57" s="12">
        <v>0</v>
      </c>
      <c r="L57" s="9">
        <v>0</v>
      </c>
      <c r="M57" s="9"/>
      <c r="N57" s="9"/>
      <c r="O57" s="9"/>
      <c r="P57" s="9">
        <f t="shared" si="5"/>
        <v>920400</v>
      </c>
      <c r="Q57" s="41"/>
    </row>
    <row r="58" spans="1:17" x14ac:dyDescent="0.25">
      <c r="A58" s="8" t="s">
        <v>45</v>
      </c>
      <c r="B58" s="9">
        <v>0</v>
      </c>
      <c r="C58" s="9">
        <v>0</v>
      </c>
      <c r="D58" s="40">
        <v>0</v>
      </c>
      <c r="E58" s="40">
        <v>0</v>
      </c>
      <c r="F58" s="12">
        <v>0</v>
      </c>
      <c r="G58" s="9">
        <v>0</v>
      </c>
      <c r="H58" s="9">
        <v>0</v>
      </c>
      <c r="I58" s="40">
        <v>0</v>
      </c>
      <c r="J58" s="12">
        <v>0</v>
      </c>
      <c r="K58" s="12">
        <v>0</v>
      </c>
      <c r="L58" s="9">
        <v>0</v>
      </c>
      <c r="M58" s="9"/>
      <c r="N58" s="9"/>
      <c r="O58" s="9"/>
      <c r="P58" s="9">
        <f t="shared" si="5"/>
        <v>0</v>
      </c>
      <c r="Q58" s="41"/>
    </row>
    <row r="59" spans="1:17" x14ac:dyDescent="0.25">
      <c r="A59" s="8" t="s">
        <v>46</v>
      </c>
      <c r="B59" s="9">
        <v>0</v>
      </c>
      <c r="C59" s="9">
        <v>0</v>
      </c>
      <c r="D59" s="40">
        <v>0</v>
      </c>
      <c r="E59" s="40">
        <v>0</v>
      </c>
      <c r="F59" s="12">
        <v>0</v>
      </c>
      <c r="G59" s="9">
        <v>0</v>
      </c>
      <c r="H59" s="9">
        <v>0</v>
      </c>
      <c r="I59" s="40">
        <v>0</v>
      </c>
      <c r="J59" s="12">
        <v>0</v>
      </c>
      <c r="K59" s="12">
        <v>0</v>
      </c>
      <c r="L59" s="9">
        <v>0</v>
      </c>
      <c r="M59" s="9"/>
      <c r="N59" s="9"/>
      <c r="O59" s="9"/>
      <c r="P59" s="9">
        <f t="shared" si="5"/>
        <v>0</v>
      </c>
      <c r="Q59" s="41"/>
    </row>
    <row r="60" spans="1:17" x14ac:dyDescent="0.25">
      <c r="A60" s="8" t="s">
        <v>47</v>
      </c>
      <c r="B60" s="9">
        <v>0</v>
      </c>
      <c r="C60" s="9">
        <v>214503.34</v>
      </c>
      <c r="D60" s="40">
        <v>0</v>
      </c>
      <c r="E60" s="40">
        <v>0</v>
      </c>
      <c r="F60" s="12">
        <v>0</v>
      </c>
      <c r="G60" s="9">
        <v>141452.5</v>
      </c>
      <c r="H60" s="9">
        <v>0</v>
      </c>
      <c r="I60" s="40">
        <v>0</v>
      </c>
      <c r="J60" s="12">
        <v>0</v>
      </c>
      <c r="K60" s="9">
        <v>145000</v>
      </c>
      <c r="L60" s="9">
        <v>0</v>
      </c>
      <c r="M60" s="9"/>
      <c r="N60" s="9"/>
      <c r="O60" s="9"/>
      <c r="P60" s="9">
        <f t="shared" si="5"/>
        <v>286452.5</v>
      </c>
      <c r="Q60" s="41"/>
    </row>
    <row r="61" spans="1:17" x14ac:dyDescent="0.25">
      <c r="A61" s="8" t="s">
        <v>48</v>
      </c>
      <c r="B61" s="9">
        <v>0</v>
      </c>
      <c r="C61" s="9">
        <v>0</v>
      </c>
      <c r="D61" s="40">
        <v>942619.24</v>
      </c>
      <c r="E61" s="40">
        <v>0</v>
      </c>
      <c r="F61" s="12">
        <v>0</v>
      </c>
      <c r="G61" s="12">
        <v>0</v>
      </c>
      <c r="H61" s="12">
        <v>0</v>
      </c>
      <c r="I61" s="40">
        <v>0</v>
      </c>
      <c r="J61" s="12">
        <v>0</v>
      </c>
      <c r="K61" s="12">
        <v>0</v>
      </c>
      <c r="L61" s="9">
        <v>0</v>
      </c>
      <c r="M61" s="9"/>
      <c r="N61" s="9"/>
      <c r="O61" s="9"/>
      <c r="P61" s="9">
        <f t="shared" si="5"/>
        <v>942619.24</v>
      </c>
      <c r="Q61" s="41"/>
    </row>
    <row r="62" spans="1:17" x14ac:dyDescent="0.25">
      <c r="A62" s="8" t="s">
        <v>49</v>
      </c>
      <c r="B62" s="9">
        <v>0</v>
      </c>
      <c r="C62" s="9">
        <v>0</v>
      </c>
      <c r="D62" s="40">
        <v>0</v>
      </c>
      <c r="E62" s="40">
        <v>0</v>
      </c>
      <c r="F62" s="12">
        <v>0</v>
      </c>
      <c r="G62" s="12">
        <v>0</v>
      </c>
      <c r="H62" s="12">
        <v>0</v>
      </c>
      <c r="I62" s="40">
        <v>0</v>
      </c>
      <c r="J62" s="12">
        <v>0</v>
      </c>
      <c r="K62" s="12">
        <v>0</v>
      </c>
      <c r="L62" s="9">
        <v>0</v>
      </c>
      <c r="M62" s="9"/>
      <c r="N62" s="9"/>
      <c r="O62" s="9"/>
      <c r="P62" s="9">
        <f t="shared" si="5"/>
        <v>0</v>
      </c>
      <c r="Q62" s="41"/>
    </row>
    <row r="63" spans="1:17" x14ac:dyDescent="0.25">
      <c r="A63" s="8" t="s">
        <v>50</v>
      </c>
      <c r="B63" s="9">
        <v>0</v>
      </c>
      <c r="C63" s="9">
        <v>2972000</v>
      </c>
      <c r="D63" s="40">
        <v>0</v>
      </c>
      <c r="E63" s="40">
        <v>0</v>
      </c>
      <c r="F63" s="12">
        <v>0</v>
      </c>
      <c r="G63" s="12">
        <v>0</v>
      </c>
      <c r="H63" s="12">
        <v>0</v>
      </c>
      <c r="I63" s="40">
        <v>0</v>
      </c>
      <c r="J63" s="12">
        <v>0</v>
      </c>
      <c r="K63" s="12">
        <v>0</v>
      </c>
      <c r="L63" s="9">
        <v>0</v>
      </c>
      <c r="M63" s="9"/>
      <c r="N63" s="9"/>
      <c r="O63" s="9"/>
      <c r="P63" s="9">
        <f t="shared" si="5"/>
        <v>0</v>
      </c>
      <c r="Q63" s="41"/>
    </row>
    <row r="64" spans="1:17" x14ac:dyDescent="0.25">
      <c r="A64" s="8" t="s">
        <v>51</v>
      </c>
      <c r="B64" s="9">
        <v>0</v>
      </c>
      <c r="C64" s="9">
        <v>1627043.15</v>
      </c>
      <c r="D64" s="40">
        <v>0</v>
      </c>
      <c r="E64" s="40">
        <v>0</v>
      </c>
      <c r="F64" s="12">
        <v>0</v>
      </c>
      <c r="G64" s="12">
        <v>0</v>
      </c>
      <c r="H64" s="12">
        <v>0</v>
      </c>
      <c r="I64" s="9">
        <v>29500</v>
      </c>
      <c r="J64" s="12">
        <v>0</v>
      </c>
      <c r="K64" s="12">
        <v>0</v>
      </c>
      <c r="L64" s="9">
        <v>0</v>
      </c>
      <c r="M64" s="9"/>
      <c r="N64" s="9"/>
      <c r="O64" s="12"/>
      <c r="P64" s="9">
        <f t="shared" si="5"/>
        <v>29500</v>
      </c>
      <c r="Q64" s="41"/>
    </row>
    <row r="65" spans="1:17" x14ac:dyDescent="0.25">
      <c r="A65" s="11" t="s">
        <v>100</v>
      </c>
      <c r="B65" s="12">
        <f>+SUM(B56:B64)</f>
        <v>1500000</v>
      </c>
      <c r="C65" s="12">
        <f>+SUM(C56:C64)</f>
        <v>23636875.399999999</v>
      </c>
      <c r="D65" s="12">
        <f>+SUM(D56:D64)</f>
        <v>5737288.4500000002</v>
      </c>
      <c r="E65" s="12">
        <f>+SUM(E56:E64)</f>
        <v>969277.76</v>
      </c>
      <c r="F65" s="12">
        <v>0</v>
      </c>
      <c r="G65" s="12">
        <f t="shared" ref="G65:L65" si="9">SUM(G56:G64)</f>
        <v>141452.5</v>
      </c>
      <c r="H65" s="12">
        <f t="shared" si="9"/>
        <v>0</v>
      </c>
      <c r="I65" s="12">
        <f t="shared" si="9"/>
        <v>102660</v>
      </c>
      <c r="J65" s="12">
        <f t="shared" si="9"/>
        <v>0</v>
      </c>
      <c r="K65" s="12">
        <f t="shared" si="9"/>
        <v>1115856.74</v>
      </c>
      <c r="L65" s="12">
        <f t="shared" si="9"/>
        <v>51044.32</v>
      </c>
      <c r="M65" s="12">
        <f>SUM(M56:M64)</f>
        <v>0</v>
      </c>
      <c r="N65" s="12">
        <f>SUM(N56:N64)</f>
        <v>0</v>
      </c>
      <c r="O65" s="12">
        <f>SUM(O56:O64)</f>
        <v>0</v>
      </c>
      <c r="P65" s="12">
        <f t="shared" si="5"/>
        <v>8117579.7700000005</v>
      </c>
      <c r="Q65" s="41"/>
    </row>
    <row r="66" spans="1:17" x14ac:dyDescent="0.25">
      <c r="A66" s="6" t="s">
        <v>52</v>
      </c>
      <c r="B66" s="13"/>
      <c r="C66" s="13"/>
      <c r="D66" s="13"/>
      <c r="E66" s="13"/>
      <c r="F66" s="13"/>
      <c r="G66" s="13"/>
      <c r="H66" s="13" t="s">
        <v>117</v>
      </c>
      <c r="I66" s="13"/>
      <c r="J66" s="13"/>
      <c r="K66" s="13"/>
      <c r="L66" s="13"/>
      <c r="M66" s="13"/>
      <c r="N66" s="13"/>
      <c r="O66" s="13"/>
      <c r="P66" s="12"/>
      <c r="Q66" s="41"/>
    </row>
    <row r="67" spans="1:17" x14ac:dyDescent="0.25">
      <c r="A67" s="8" t="s">
        <v>53</v>
      </c>
      <c r="B67" s="9">
        <v>480000</v>
      </c>
      <c r="C67" s="9">
        <v>47267802.280000001</v>
      </c>
      <c r="D67" s="40">
        <v>0</v>
      </c>
      <c r="E67" s="40">
        <v>-3958170.05</v>
      </c>
      <c r="F67" s="9">
        <v>0</v>
      </c>
      <c r="G67" s="9">
        <v>15621352.369999999</v>
      </c>
      <c r="H67" s="9">
        <v>0</v>
      </c>
      <c r="I67" s="9">
        <v>0</v>
      </c>
      <c r="J67" s="12">
        <v>0</v>
      </c>
      <c r="K67" s="12">
        <v>0</v>
      </c>
      <c r="L67" s="9">
        <v>0</v>
      </c>
      <c r="M67" s="9">
        <v>0</v>
      </c>
      <c r="N67" s="9"/>
      <c r="O67" s="9">
        <v>0</v>
      </c>
      <c r="P67" s="9">
        <f t="shared" si="5"/>
        <v>11663182.32</v>
      </c>
      <c r="Q67" s="41"/>
    </row>
    <row r="68" spans="1:17" x14ac:dyDescent="0.25">
      <c r="A68" s="8" t="s">
        <v>54</v>
      </c>
      <c r="B68" s="1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/>
      <c r="O68" s="40">
        <v>0</v>
      </c>
      <c r="P68" s="9">
        <f t="shared" si="5"/>
        <v>0</v>
      </c>
      <c r="Q68" s="41"/>
    </row>
    <row r="69" spans="1:17" x14ac:dyDescent="0.25">
      <c r="A69" s="8" t="s">
        <v>55</v>
      </c>
      <c r="B69" s="10"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/>
      <c r="O69" s="40">
        <v>0</v>
      </c>
      <c r="P69" s="9">
        <f t="shared" si="5"/>
        <v>0</v>
      </c>
      <c r="Q69" s="41"/>
    </row>
    <row r="70" spans="1:17" ht="24.75" x14ac:dyDescent="0.25">
      <c r="A70" s="14" t="s">
        <v>56</v>
      </c>
      <c r="B70" s="1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/>
      <c r="O70" s="40">
        <v>0</v>
      </c>
      <c r="P70" s="9">
        <f t="shared" si="5"/>
        <v>0</v>
      </c>
      <c r="Q70" s="41"/>
    </row>
    <row r="71" spans="1:17" x14ac:dyDescent="0.25">
      <c r="A71" s="11" t="s">
        <v>100</v>
      </c>
      <c r="B71" s="12">
        <f>+SUM(B67:B70)</f>
        <v>480000</v>
      </c>
      <c r="C71" s="12">
        <f>+SUM(C67:C70)</f>
        <v>47267802.280000001</v>
      </c>
      <c r="D71" s="12">
        <f t="shared" ref="D71:O71" si="10">+SUM(D67:D70)</f>
        <v>0</v>
      </c>
      <c r="E71" s="12">
        <f t="shared" si="10"/>
        <v>-3958170.05</v>
      </c>
      <c r="F71" s="12">
        <f t="shared" si="10"/>
        <v>0</v>
      </c>
      <c r="G71" s="12">
        <f t="shared" si="10"/>
        <v>15621352.369999999</v>
      </c>
      <c r="H71" s="12">
        <f t="shared" si="10"/>
        <v>0</v>
      </c>
      <c r="I71" s="12">
        <f t="shared" si="10"/>
        <v>0</v>
      </c>
      <c r="J71" s="12">
        <f t="shared" si="10"/>
        <v>0</v>
      </c>
      <c r="K71" s="12">
        <f t="shared" si="10"/>
        <v>0</v>
      </c>
      <c r="L71" s="12">
        <f t="shared" si="10"/>
        <v>0</v>
      </c>
      <c r="M71" s="12">
        <f t="shared" si="10"/>
        <v>0</v>
      </c>
      <c r="N71" s="12">
        <f t="shared" si="10"/>
        <v>0</v>
      </c>
      <c r="O71" s="12">
        <f t="shared" si="10"/>
        <v>0</v>
      </c>
      <c r="P71" s="12">
        <f t="shared" si="5"/>
        <v>11663182.32</v>
      </c>
      <c r="Q71" s="41"/>
    </row>
    <row r="72" spans="1:17" x14ac:dyDescent="0.25">
      <c r="A72" s="6" t="s">
        <v>57</v>
      </c>
      <c r="B72" s="13"/>
      <c r="C72" s="13"/>
      <c r="D72" s="13"/>
      <c r="E72" s="13"/>
      <c r="F72" s="13"/>
      <c r="G72" s="13"/>
      <c r="H72" s="13"/>
      <c r="I72" s="40"/>
      <c r="J72" s="13"/>
      <c r="K72" s="13"/>
      <c r="L72" s="13"/>
      <c r="M72" s="13"/>
      <c r="N72" s="13"/>
      <c r="O72" s="13"/>
      <c r="P72" s="12"/>
      <c r="Q72" s="41"/>
    </row>
    <row r="73" spans="1:17" x14ac:dyDescent="0.25">
      <c r="A73" s="8" t="s">
        <v>58</v>
      </c>
      <c r="B73" s="10">
        <v>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12">
        <f t="shared" si="5"/>
        <v>0</v>
      </c>
      <c r="Q73" s="41"/>
    </row>
    <row r="74" spans="1:17" x14ac:dyDescent="0.25">
      <c r="A74" s="8" t="s">
        <v>59</v>
      </c>
      <c r="B74" s="1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12">
        <f t="shared" si="5"/>
        <v>0</v>
      </c>
      <c r="Q74" s="41"/>
    </row>
    <row r="75" spans="1:17" x14ac:dyDescent="0.25">
      <c r="A75" s="11" t="s">
        <v>100</v>
      </c>
      <c r="B75" s="10"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12">
        <f t="shared" si="5"/>
        <v>0</v>
      </c>
      <c r="Q75" s="41"/>
    </row>
    <row r="76" spans="1:17" x14ac:dyDescent="0.25">
      <c r="A76" s="6" t="s">
        <v>60</v>
      </c>
      <c r="B76" s="13"/>
      <c r="C76" s="13"/>
      <c r="D76" s="13"/>
      <c r="E76" s="13"/>
      <c r="F76" s="13"/>
      <c r="G76" s="13"/>
      <c r="H76" s="13"/>
      <c r="I76" s="40"/>
      <c r="J76" s="13"/>
      <c r="K76" s="13"/>
      <c r="L76" s="13"/>
      <c r="M76" s="13"/>
      <c r="N76" s="13"/>
      <c r="O76" s="13"/>
      <c r="P76" s="12"/>
      <c r="Q76" s="41"/>
    </row>
    <row r="77" spans="1:17" x14ac:dyDescent="0.25">
      <c r="A77" s="8" t="s">
        <v>61</v>
      </c>
      <c r="B77" s="10">
        <v>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12">
        <f t="shared" si="5"/>
        <v>0</v>
      </c>
      <c r="Q77" s="41"/>
    </row>
    <row r="78" spans="1:17" x14ac:dyDescent="0.25">
      <c r="A78" s="8" t="s">
        <v>62</v>
      </c>
      <c r="B78" s="1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12">
        <f t="shared" si="5"/>
        <v>0</v>
      </c>
      <c r="Q78" s="41"/>
    </row>
    <row r="79" spans="1:17" x14ac:dyDescent="0.25">
      <c r="A79" s="8" t="s">
        <v>63</v>
      </c>
      <c r="B79" s="1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12">
        <f t="shared" si="5"/>
        <v>0</v>
      </c>
      <c r="Q79" s="41"/>
    </row>
    <row r="80" spans="1:17" x14ac:dyDescent="0.25">
      <c r="A80" s="11" t="s">
        <v>100</v>
      </c>
      <c r="B80" s="10">
        <v>0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12">
        <f t="shared" si="5"/>
        <v>0</v>
      </c>
      <c r="Q80" s="41"/>
    </row>
    <row r="81" spans="1:17" x14ac:dyDescent="0.25">
      <c r="A81" s="4" t="s">
        <v>66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2"/>
      <c r="Q81" s="41"/>
    </row>
    <row r="82" spans="1:17" x14ac:dyDescent="0.25">
      <c r="A82" s="6" t="s">
        <v>67</v>
      </c>
      <c r="B82" s="10">
        <v>0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12">
        <f t="shared" si="5"/>
        <v>0</v>
      </c>
      <c r="Q82" s="41"/>
    </row>
    <row r="83" spans="1:17" x14ac:dyDescent="0.25">
      <c r="A83" s="8" t="s">
        <v>68</v>
      </c>
      <c r="B83" s="10">
        <v>0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12">
        <f t="shared" si="5"/>
        <v>0</v>
      </c>
      <c r="Q83" s="41"/>
    </row>
    <row r="84" spans="1:17" x14ac:dyDescent="0.25">
      <c r="A84" s="8" t="s">
        <v>69</v>
      </c>
      <c r="B84" s="10">
        <v>0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12">
        <f t="shared" si="5"/>
        <v>0</v>
      </c>
      <c r="Q84" s="41"/>
    </row>
    <row r="85" spans="1:17" x14ac:dyDescent="0.25">
      <c r="A85" s="11" t="s">
        <v>100</v>
      </c>
      <c r="B85" s="1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12">
        <f t="shared" si="5"/>
        <v>0</v>
      </c>
      <c r="Q85" s="41"/>
    </row>
    <row r="86" spans="1:17" x14ac:dyDescent="0.25">
      <c r="A86" s="6" t="s">
        <v>70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2"/>
      <c r="Q86" s="41"/>
    </row>
    <row r="87" spans="1:17" x14ac:dyDescent="0.25">
      <c r="A87" s="8" t="s">
        <v>71</v>
      </c>
      <c r="B87" s="10">
        <v>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12">
        <f t="shared" si="5"/>
        <v>0</v>
      </c>
      <c r="Q87" s="41"/>
    </row>
    <row r="88" spans="1:17" x14ac:dyDescent="0.25">
      <c r="A88" s="8" t="s">
        <v>72</v>
      </c>
      <c r="B88" s="10">
        <v>0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12">
        <f t="shared" si="5"/>
        <v>0</v>
      </c>
      <c r="Q88" s="41"/>
    </row>
    <row r="89" spans="1:17" x14ac:dyDescent="0.25">
      <c r="A89" s="11" t="s">
        <v>100</v>
      </c>
      <c r="B89" s="10">
        <v>0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12">
        <f t="shared" si="5"/>
        <v>0</v>
      </c>
      <c r="Q89" s="41"/>
    </row>
    <row r="90" spans="1:17" x14ac:dyDescent="0.25">
      <c r="A90" s="6" t="s">
        <v>73</v>
      </c>
      <c r="B90" s="1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12"/>
      <c r="Q90" s="41"/>
    </row>
    <row r="91" spans="1:17" x14ac:dyDescent="0.25">
      <c r="A91" s="8" t="s">
        <v>74</v>
      </c>
      <c r="B91" s="10">
        <v>0</v>
      </c>
      <c r="C91" s="40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12">
        <f t="shared" ref="P91" si="11">+SUM(D91:O91)</f>
        <v>0</v>
      </c>
      <c r="Q91" s="41"/>
    </row>
    <row r="92" spans="1:17" x14ac:dyDescent="0.25">
      <c r="A92" s="15" t="s">
        <v>64</v>
      </c>
      <c r="B92" s="16">
        <f>+SUM(B15+B26+B37+B46+B54+B65+B71+B80+B86+B90)</f>
        <v>633000000</v>
      </c>
      <c r="C92" s="17">
        <f t="shared" ref="C92:O92" si="12">+SUM(C15+C26+C37+C46+C54+C65+C71+C80+C86+C90)</f>
        <v>704751314.96000004</v>
      </c>
      <c r="D92" s="17">
        <f t="shared" si="12"/>
        <v>48481790.68</v>
      </c>
      <c r="E92" s="17">
        <f>+SUM(E15+E26+E37+E46+E54+E65+E71+E80+E86+E90)</f>
        <v>40774268.199999988</v>
      </c>
      <c r="F92" s="17">
        <f t="shared" si="12"/>
        <v>40139117.080000006</v>
      </c>
      <c r="G92" s="17">
        <f t="shared" si="12"/>
        <v>58556078.700000003</v>
      </c>
      <c r="H92" s="17">
        <f t="shared" si="12"/>
        <v>40305438.580000006</v>
      </c>
      <c r="I92" s="17">
        <f>+SUM(I15+I26+I37+I46+I54+I65+I71+I80+I86+I90)</f>
        <v>42743146.07</v>
      </c>
      <c r="J92" s="17">
        <f t="shared" si="12"/>
        <v>68605297.890000001</v>
      </c>
      <c r="K92" s="17">
        <f t="shared" si="12"/>
        <v>70133485.849999994</v>
      </c>
      <c r="L92" s="17">
        <f>+SUM(L15+L26+L37+L46+L54+L65+L71+L80+L86+L90)</f>
        <v>43101043.949999996</v>
      </c>
      <c r="M92" s="17">
        <f>+SUM(M15+M26+M37+M46+M54+M65+M71+M80+M86+M90)</f>
        <v>0</v>
      </c>
      <c r="N92" s="17">
        <f>+SUM(N15+N26+N37+N46+N54+N65+N71+N80+N86+N90)</f>
        <v>0</v>
      </c>
      <c r="O92" s="17">
        <f t="shared" si="12"/>
        <v>0</v>
      </c>
      <c r="P92" s="17">
        <f>+SUM(D92:O92)</f>
        <v>452839667.00000006</v>
      </c>
      <c r="Q92" s="41"/>
    </row>
    <row r="93" spans="1:17" x14ac:dyDescent="0.25">
      <c r="A93" s="13"/>
      <c r="B93" s="18"/>
      <c r="C93" s="13"/>
      <c r="D93" s="9"/>
      <c r="E93" s="9"/>
      <c r="F93" s="9"/>
      <c r="G93" s="9"/>
      <c r="H93" s="9"/>
      <c r="I93" s="9"/>
      <c r="J93" s="9"/>
      <c r="K93" s="9"/>
      <c r="L93" s="9"/>
      <c r="M93" s="9"/>
      <c r="N93" s="40"/>
      <c r="O93" s="13"/>
      <c r="P93" s="13"/>
    </row>
    <row r="94" spans="1:17" x14ac:dyDescent="0.25">
      <c r="A94" s="13"/>
      <c r="B94" s="18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  <c r="N94" s="13"/>
      <c r="O94" s="13"/>
      <c r="P94" s="13"/>
    </row>
    <row r="95" spans="1:17" x14ac:dyDescent="0.25">
      <c r="A95" s="13"/>
      <c r="B95" s="18"/>
      <c r="C95" s="13"/>
      <c r="D95" s="9"/>
      <c r="E95" s="9"/>
      <c r="F95" s="9"/>
      <c r="G95" s="9"/>
      <c r="H95" s="9"/>
      <c r="I95" s="9"/>
      <c r="J95" s="9"/>
      <c r="K95" s="9"/>
      <c r="L95" s="9"/>
      <c r="M95" s="9"/>
      <c r="N95" s="13"/>
      <c r="O95" s="13"/>
      <c r="P95" s="13"/>
    </row>
    <row r="96" spans="1:17" x14ac:dyDescent="0.25">
      <c r="A96" s="13"/>
      <c r="B96" s="13"/>
      <c r="C96" s="13"/>
      <c r="D96" s="13"/>
      <c r="E96" s="9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x14ac:dyDescent="0.25">
      <c r="A97" s="19" t="s">
        <v>98</v>
      </c>
      <c r="B97" s="63"/>
      <c r="C97" s="63"/>
      <c r="D97" s="63" t="s">
        <v>101</v>
      </c>
      <c r="E97" s="6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x14ac:dyDescent="0.25">
      <c r="A98" s="19" t="s">
        <v>99</v>
      </c>
      <c r="B98" s="63"/>
      <c r="C98" s="63"/>
      <c r="D98" s="63" t="s">
        <v>94</v>
      </c>
      <c r="E98" s="6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25">
      <c r="A99" s="19"/>
      <c r="B99" s="19"/>
      <c r="C99" s="19"/>
      <c r="D99" s="19"/>
      <c r="E99" s="1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x14ac:dyDescent="0.25">
      <c r="A100" s="19"/>
      <c r="B100" s="19"/>
      <c r="C100" s="19"/>
      <c r="D100" s="19"/>
      <c r="E100" s="19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5.75" thickBot="1" x14ac:dyDescent="0.3">
      <c r="A101" s="20"/>
      <c r="B101" s="19"/>
      <c r="C101" s="19"/>
      <c r="D101" s="19"/>
      <c r="E101" s="19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36" x14ac:dyDescent="0.25">
      <c r="A102" s="21" t="s">
        <v>116</v>
      </c>
      <c r="B102" s="22"/>
      <c r="C102" s="45"/>
      <c r="D102" s="19"/>
      <c r="E102" s="19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ht="15.75" thickBot="1" x14ac:dyDescent="0.3">
      <c r="A103" s="23"/>
      <c r="B103" s="24"/>
      <c r="C103" s="46"/>
      <c r="D103" s="19"/>
      <c r="E103" s="19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ht="24.75" x14ac:dyDescent="0.25">
      <c r="A104" s="25" t="s">
        <v>102</v>
      </c>
      <c r="B104" s="26"/>
      <c r="C104" s="47"/>
      <c r="D104" s="19"/>
      <c r="E104" s="19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ht="15.75" thickBot="1" x14ac:dyDescent="0.3">
      <c r="A105" s="27"/>
      <c r="B105" s="28"/>
      <c r="C105" s="48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s="2" customFormat="1" ht="12.75" customHeight="1" thickBot="1" x14ac:dyDescent="0.25">
      <c r="A106" s="49" t="s">
        <v>103</v>
      </c>
      <c r="B106" s="50"/>
      <c r="C106" s="5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s="2" customFormat="1" ht="12.75" x14ac:dyDescent="0.2">
      <c r="A107" s="7" t="s">
        <v>95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s="2" customFormat="1" ht="12.75" customHeight="1" x14ac:dyDescent="0.2">
      <c r="A108" s="29" t="s">
        <v>96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s="2" customFormat="1" ht="12.75" x14ac:dyDescent="0.2">
      <c r="A109" s="29" t="s">
        <v>97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s="2" customFormat="1" ht="12.75" x14ac:dyDescent="0.2"/>
    <row r="111" spans="1:16" s="2" customFormat="1" ht="12.75" x14ac:dyDescent="0.2"/>
    <row r="112" spans="1:16" s="2" customFormat="1" ht="12.75" x14ac:dyDescent="0.2"/>
    <row r="113" s="2" customFormat="1" ht="12.75" x14ac:dyDescent="0.2"/>
  </sheetData>
  <mergeCells count="14">
    <mergeCell ref="A106:C106"/>
    <mergeCell ref="A5:P5"/>
    <mergeCell ref="D6:P6"/>
    <mergeCell ref="A1:P1"/>
    <mergeCell ref="A2:P2"/>
    <mergeCell ref="A6:A7"/>
    <mergeCell ref="B6:B7"/>
    <mergeCell ref="C6:C7"/>
    <mergeCell ref="A3:P3"/>
    <mergeCell ref="A4:P4"/>
    <mergeCell ref="D98:E98"/>
    <mergeCell ref="D97:E97"/>
    <mergeCell ref="B97:C97"/>
    <mergeCell ref="B98:C98"/>
  </mergeCells>
  <pageMargins left="0.70866141732283472" right="0.70866141732283472" top="0.35433070866141736" bottom="0.74803149606299213" header="0.11811023622047245" footer="0.31496062992125984"/>
  <pageSetup scale="32" orientation="landscape" r:id="rId1"/>
  <ignoredErrors>
    <ignoredError sqref="P10:P9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91E1-7A0E-40E3-8883-75E18BC2484E}">
  <dimension ref="C4:G18"/>
  <sheetViews>
    <sheetView workbookViewId="0">
      <selection activeCell="I10" sqref="I10"/>
    </sheetView>
  </sheetViews>
  <sheetFormatPr baseColWidth="10" defaultRowHeight="15" x14ac:dyDescent="0.25"/>
  <cols>
    <col min="3" max="3" width="15.5703125" customWidth="1"/>
    <col min="4" max="4" width="16.85546875" customWidth="1"/>
    <col min="5" max="5" width="20" bestFit="1" customWidth="1"/>
    <col min="6" max="6" width="13.7109375" bestFit="1" customWidth="1"/>
    <col min="9" max="9" width="13.7109375" bestFit="1" customWidth="1"/>
  </cols>
  <sheetData>
    <row r="4" spans="3:7" ht="15.75" thickBot="1" x14ac:dyDescent="0.3"/>
    <row r="5" spans="3:7" x14ac:dyDescent="0.25">
      <c r="C5" s="64" t="s">
        <v>104</v>
      </c>
      <c r="D5" s="30"/>
      <c r="E5" s="67" t="s">
        <v>106</v>
      </c>
      <c r="F5" s="67" t="s">
        <v>107</v>
      </c>
      <c r="G5" s="67" t="s">
        <v>108</v>
      </c>
    </row>
    <row r="6" spans="3:7" ht="25.5" x14ac:dyDescent="0.25">
      <c r="C6" s="65"/>
      <c r="D6" s="31" t="s">
        <v>105</v>
      </c>
      <c r="E6" s="68"/>
      <c r="F6" s="68"/>
      <c r="G6" s="68"/>
    </row>
    <row r="7" spans="3:7" ht="15.75" thickBot="1" x14ac:dyDescent="0.3">
      <c r="C7" s="66"/>
      <c r="D7" s="32"/>
      <c r="E7" s="69"/>
      <c r="F7" s="69"/>
      <c r="G7" s="69"/>
    </row>
    <row r="8" spans="3:7" ht="26.25" thickBot="1" x14ac:dyDescent="0.3">
      <c r="C8" s="33" t="s">
        <v>109</v>
      </c>
      <c r="D8" s="35">
        <v>431939865</v>
      </c>
      <c r="E8" s="35">
        <v>230177136.13999999</v>
      </c>
      <c r="F8" s="35">
        <f>D8-E8</f>
        <v>201762728.86000001</v>
      </c>
      <c r="G8" s="36">
        <f>E8/D8</f>
        <v>0.53289162402270973</v>
      </c>
    </row>
    <row r="9" spans="3:7" ht="26.25" thickBot="1" x14ac:dyDescent="0.3">
      <c r="C9" s="33" t="s">
        <v>110</v>
      </c>
      <c r="D9" s="35">
        <v>74153232</v>
      </c>
      <c r="E9" s="35">
        <v>25393099.210000001</v>
      </c>
      <c r="F9" s="35">
        <f t="shared" ref="F9:F12" si="0">D9-E9</f>
        <v>48760132.789999999</v>
      </c>
      <c r="G9" s="36">
        <f>E9/D9</f>
        <v>0.34244089603538791</v>
      </c>
    </row>
    <row r="10" spans="3:7" ht="26.25" thickBot="1" x14ac:dyDescent="0.3">
      <c r="C10" s="33" t="s">
        <v>111</v>
      </c>
      <c r="D10" s="35">
        <v>19787832</v>
      </c>
      <c r="E10" s="35">
        <v>5697525.9400000004</v>
      </c>
      <c r="F10" s="35">
        <f t="shared" si="0"/>
        <v>14090306.059999999</v>
      </c>
      <c r="G10" s="36">
        <f>E10/D10</f>
        <v>0.2879307819067799</v>
      </c>
    </row>
    <row r="11" spans="3:7" ht="26.25" thickBot="1" x14ac:dyDescent="0.3">
      <c r="C11" s="33" t="s">
        <v>112</v>
      </c>
      <c r="D11" s="35">
        <v>6807570</v>
      </c>
      <c r="E11" s="35">
        <v>1367831.51</v>
      </c>
      <c r="F11" s="35">
        <f t="shared" si="0"/>
        <v>5439738.4900000002</v>
      </c>
      <c r="G11" s="36">
        <f>E11/D11</f>
        <v>0.20092801249197584</v>
      </c>
    </row>
    <row r="12" spans="3:7" ht="26.25" thickBot="1" x14ac:dyDescent="0.3">
      <c r="C12" s="33" t="s">
        <v>113</v>
      </c>
      <c r="D12" s="35">
        <v>24811501</v>
      </c>
      <c r="E12" s="35">
        <v>6197144.5700000003</v>
      </c>
      <c r="F12" s="35">
        <f t="shared" si="0"/>
        <v>18614356.43</v>
      </c>
      <c r="G12" s="36">
        <f>E12/D12</f>
        <v>0.24976903130528058</v>
      </c>
    </row>
    <row r="13" spans="3:7" x14ac:dyDescent="0.25">
      <c r="C13" s="37"/>
      <c r="D13" s="70">
        <f t="shared" ref="D13:E13" si="1">SUM(D8:D12)</f>
        <v>557500000</v>
      </c>
      <c r="E13" s="70">
        <f t="shared" si="1"/>
        <v>268832737.37</v>
      </c>
      <c r="F13" s="70">
        <f>SUM(F8:F12)</f>
        <v>288667262.63</v>
      </c>
      <c r="G13" s="73"/>
    </row>
    <row r="14" spans="3:7" x14ac:dyDescent="0.25">
      <c r="C14" s="37" t="s">
        <v>114</v>
      </c>
      <c r="D14" s="71"/>
      <c r="E14" s="71"/>
      <c r="F14" s="71"/>
      <c r="G14" s="74"/>
    </row>
    <row r="15" spans="3:7" ht="15.75" thickBot="1" x14ac:dyDescent="0.3">
      <c r="C15" s="38"/>
      <c r="D15" s="72"/>
      <c r="E15" s="72"/>
      <c r="F15" s="72"/>
      <c r="G15" s="74"/>
    </row>
    <row r="16" spans="3:7" x14ac:dyDescent="0.25">
      <c r="F16" s="34"/>
    </row>
    <row r="18" spans="3:3" ht="60" x14ac:dyDescent="0.25">
      <c r="C18" s="39" t="s">
        <v>115</v>
      </c>
    </row>
  </sheetData>
  <mergeCells count="8">
    <mergeCell ref="C5:C7"/>
    <mergeCell ref="E5:E7"/>
    <mergeCell ref="F5:F7"/>
    <mergeCell ref="G5:G7"/>
    <mergeCell ref="D13:D15"/>
    <mergeCell ref="E13:E15"/>
    <mergeCell ref="F13:F15"/>
    <mergeCell ref="G13:G15"/>
  </mergeCells>
  <hyperlinks>
    <hyperlink ref="C18" location="_ftnref1" display="_ftnref1" xr:uid="{DF1FBEBC-CB6C-4009-86A6-9426373612B9}"/>
    <hyperlink ref="C5" location="_ftn1" display="_ftn1" xr:uid="{BEAE5147-8BC8-46CD-98FB-511CCED2CE5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DC2571-8DED-4309-96BE-E14A58A26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604A5-8A51-4212-9BE0-CC4641959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A3DCD0-5E4F-4E27-97B0-322DE36B0FC4}">
  <ds:schemaRefs>
    <ds:schemaRef ds:uri="28489dc2-50cf-493e-a704-cb1420394a7d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e13dc4f-122b-4d99-99b9-8e0078ca282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P2 Presupuesto Aprobado-Ejec </vt:lpstr>
      <vt:lpstr>Hoja1</vt:lpstr>
      <vt:lpstr>Hoja1!_ftn1</vt:lpstr>
      <vt:lpstr>Hoja1!_ftnref1</vt:lpstr>
      <vt:lpstr>Hoja1!_Hlk120881680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Monique Nicole Ortega Mejía</cp:lastModifiedBy>
  <cp:lastPrinted>2025-10-21T20:05:02Z</cp:lastPrinted>
  <dcterms:created xsi:type="dcterms:W3CDTF">2021-07-29T18:58:50Z</dcterms:created>
  <dcterms:modified xsi:type="dcterms:W3CDTF">2025-11-04T14:27:30Z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</Properties>
</file>