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Septiembre 2024/"/>
    </mc:Choice>
  </mc:AlternateContent>
  <xr:revisionPtr revIDLastSave="3" documentId="8_{D2DC016D-AE01-483D-988F-E827D28CCE82}" xr6:coauthVersionLast="47" xr6:coauthVersionMax="47" xr10:uidLastSave="{95FC9945-638C-4ED4-8F03-9B62150988A2}"/>
  <bookViews>
    <workbookView xWindow="-28920" yWindow="1050" windowWidth="29040" windowHeight="15720" xr2:uid="{00000000-000D-0000-FFFF-FFFF00000000}"/>
  </bookViews>
  <sheets>
    <sheet name="Hoja1" sheetId="1" r:id="rId1"/>
  </sheets>
  <definedNames>
    <definedName name="_xlnm.Print_Area" localSheetId="0">Hoja1!$A$3:$O$123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E76" i="1"/>
  <c r="C76" i="1" l="1"/>
  <c r="B76" i="1" l="1"/>
  <c r="M76" i="1"/>
  <c r="M56" i="1"/>
  <c r="M36" i="1" l="1"/>
  <c r="M47" i="1"/>
  <c r="M25" i="1"/>
  <c r="L25" i="1"/>
  <c r="J76" i="1"/>
  <c r="N57" i="1"/>
  <c r="N58" i="1"/>
  <c r="N59" i="1"/>
  <c r="N60" i="1"/>
  <c r="N61" i="1"/>
  <c r="N62" i="1"/>
  <c r="N63" i="1"/>
  <c r="N64" i="1"/>
  <c r="N66" i="1"/>
  <c r="N77" i="1"/>
  <c r="N83" i="1"/>
  <c r="N84" i="1"/>
  <c r="N85" i="1"/>
  <c r="N87" i="1"/>
  <c r="N88" i="1"/>
  <c r="N89" i="1"/>
  <c r="N90" i="1"/>
  <c r="N92" i="1"/>
  <c r="N93" i="1"/>
  <c r="N94" i="1"/>
  <c r="N95" i="1"/>
  <c r="N97" i="1"/>
  <c r="N98" i="1"/>
  <c r="N99" i="1"/>
  <c r="N101" i="1"/>
  <c r="N102" i="1"/>
  <c r="N103" i="1"/>
  <c r="K36" i="1"/>
  <c r="L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B25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100" i="1"/>
  <c r="N100" i="1" s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N96" i="1" s="1"/>
  <c r="C91" i="1"/>
  <c r="D91" i="1"/>
  <c r="E91" i="1"/>
  <c r="F91" i="1"/>
  <c r="G91" i="1"/>
  <c r="H91" i="1"/>
  <c r="I91" i="1"/>
  <c r="J91" i="1"/>
  <c r="K91" i="1"/>
  <c r="L91" i="1"/>
  <c r="M91" i="1"/>
  <c r="B91" i="1"/>
  <c r="N91" i="1" s="1"/>
  <c r="C86" i="1"/>
  <c r="B86" i="1"/>
  <c r="N86" i="1" s="1"/>
  <c r="B82" i="1"/>
  <c r="M86" i="1"/>
  <c r="L86" i="1"/>
  <c r="K86" i="1"/>
  <c r="J86" i="1"/>
  <c r="I86" i="1"/>
  <c r="H86" i="1"/>
  <c r="G86" i="1"/>
  <c r="F86" i="1"/>
  <c r="E86" i="1"/>
  <c r="D86" i="1"/>
  <c r="L82" i="1"/>
  <c r="F76" i="1"/>
  <c r="G76" i="1"/>
  <c r="H76" i="1"/>
  <c r="I76" i="1"/>
  <c r="K76" i="1"/>
  <c r="L76" i="1"/>
  <c r="B65" i="1"/>
  <c r="C65" i="1"/>
  <c r="D65" i="1"/>
  <c r="E65" i="1"/>
  <c r="F65" i="1"/>
  <c r="G65" i="1"/>
  <c r="H65" i="1"/>
  <c r="I65" i="1"/>
  <c r="J65" i="1"/>
  <c r="K65" i="1"/>
  <c r="L65" i="1"/>
  <c r="M65" i="1"/>
  <c r="D56" i="1"/>
  <c r="E56" i="1"/>
  <c r="F56" i="1"/>
  <c r="G56" i="1"/>
  <c r="H56" i="1"/>
  <c r="I56" i="1"/>
  <c r="J56" i="1"/>
  <c r="K56" i="1"/>
  <c r="L56" i="1"/>
  <c r="C47" i="1"/>
  <c r="D47" i="1"/>
  <c r="E47" i="1"/>
  <c r="F47" i="1"/>
  <c r="G47" i="1"/>
  <c r="H47" i="1"/>
  <c r="I47" i="1"/>
  <c r="J47" i="1"/>
  <c r="K47" i="1"/>
  <c r="L47" i="1"/>
  <c r="B47" i="1"/>
  <c r="E36" i="1"/>
  <c r="C36" i="1"/>
  <c r="D36" i="1"/>
  <c r="G36" i="1"/>
  <c r="H36" i="1"/>
  <c r="I36" i="1"/>
  <c r="J36" i="1"/>
  <c r="B36" i="1"/>
  <c r="E25" i="1"/>
  <c r="D25" i="1"/>
  <c r="C25" i="1"/>
  <c r="G25" i="1"/>
  <c r="H25" i="1"/>
  <c r="I25" i="1"/>
  <c r="K25" i="1"/>
  <c r="B55" i="1"/>
  <c r="C75" i="1"/>
  <c r="N75" i="1" s="1"/>
  <c r="C56" i="1"/>
  <c r="K82" i="1"/>
  <c r="J82" i="1"/>
  <c r="I82" i="1"/>
  <c r="H82" i="1"/>
  <c r="F82" i="1"/>
  <c r="E82" i="1"/>
  <c r="D82" i="1"/>
  <c r="D105" i="1" l="1"/>
  <c r="D104" i="1"/>
  <c r="C104" i="1"/>
  <c r="N65" i="1"/>
  <c r="E104" i="1"/>
  <c r="M105" i="1"/>
  <c r="N76" i="1"/>
  <c r="I105" i="1"/>
  <c r="B56" i="1"/>
  <c r="B105" i="1" s="1"/>
  <c r="L105" i="1"/>
  <c r="K105" i="1"/>
  <c r="K104" i="1"/>
  <c r="G105" i="1"/>
  <c r="N36" i="1"/>
  <c r="E105" i="1"/>
  <c r="N15" i="1"/>
  <c r="N25" i="1"/>
  <c r="N47" i="1"/>
  <c r="M104" i="1"/>
  <c r="H104" i="1"/>
  <c r="L104" i="1"/>
  <c r="G104" i="1"/>
  <c r="F104" i="1"/>
  <c r="H105" i="1"/>
  <c r="F105" i="1"/>
  <c r="C105" i="1"/>
  <c r="I104" i="1"/>
  <c r="N55" i="1"/>
  <c r="N56" i="1" l="1"/>
  <c r="B104" i="1"/>
  <c r="J104" i="1"/>
  <c r="J105" i="1"/>
  <c r="N105" i="1" s="1"/>
  <c r="N104" i="1" l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<sst xmlns="http://schemas.openxmlformats.org/spreadsheetml/2006/main" count="138" uniqueCount="113">
  <si>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</si>
  <si>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</si>
  <si>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</si>
  <si>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</si>
  <si>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</si>
  <si>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</si>
  <si>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</si>
  <si>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</si>
  <si>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</si>
  <si>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</si>
  <si>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</si>
  <si>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</si>
  <si>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</si>
  <si>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</si>
  <si>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</si>
  <si>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</si>
  <si>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</si>
  <si>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</si>
  <si>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</si>
  <si>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</si>
  <si>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</si>
  <si>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</si>
  <si>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</si>
  <si>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</si>
  <si>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</si>
  <si>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</si>
  <si>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</si>
  <si>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</si>
  <si>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</si>
  <si>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</si>
  <si>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</si>
  <si>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</si>
  <si>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</si>
  <si>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</si>
  <si>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</si>
  <si>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</si>
  <si>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</si>
  <si>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</si>
  <si>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</si>
  <si>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</si>
  <si>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</si>
  <si>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</si>
  <si>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</si>
  <si>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</si>
  <si>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</si>
  <si>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</si>
  <si>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</si>
  <si>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</si>
  <si>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</si>
  <si>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</si>
  <si>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</si>
  <si>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</si>
  <si>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</si>
  <si>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</si>
  <si>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</si>
  <si>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</si>
  <si>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</si>
  <si>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</si>
  <si>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</si>
  <si>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</si>
  <si>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</si>
  <si>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</si>
  <si>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</si>
  <si>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</si>
  <si>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</si>
  <si>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</si>
  <si>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</si>
  <si>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</si>
  <si>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</si>
  <si>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</si>
  <si>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</si>
  <si>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</si>
  <si>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</si>
  <si>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</si>
  <si>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</si>
  <si>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</si>
  <si>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</si>
  <si>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</si>
  <si>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</si>
  <si>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</si>
  <si>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</si>
  <si>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</si>
  <si>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</si>
  <si>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</si>
  <si>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</si>
  <si>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</si>
  <si>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</si>
  <si>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</si>
  <si>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</si>
  <si>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</si>
  <si>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</si>
  <si>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</si>
  <si>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</si>
  <si>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</si>
  <si>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</si>
  <si>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</si>
  <si>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</si>
  <si>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</si>
  <si>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</si>
  <si>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</si>
  <si>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</si>
  <si>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</si>
  <si>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</si>
  <si>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</si>
  <si>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</si>
  <si>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</si>
  <si>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</si>
  <si>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</si>
  <si>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</si>
  <si>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</si>
  <si>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</si>
  <si>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</si>
  <si>
    <t>141.401 - TRANSFERENCIA CORRIENTE INST. PUBLICAS DE LA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</si>
</sst>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9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zoomScaleNormal="100" zoomScaleSheetLayoutView="100" workbookViewId="0">
      <selection activeCell="H1" sqref="H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60"/>
      <c r="B1" s="60"/>
    </row>
    <row r="2" spans="1:19" ht="15.75" x14ac:dyDescent="0.25">
      <c r="A2" s="61"/>
      <c r="B2" s="61"/>
      <c r="C2" s="61"/>
      <c r="D2" s="61"/>
      <c r="E2" s="61"/>
      <c r="F2" s="61"/>
    </row>
    <row r="3" spans="1:19" ht="15.75" x14ac:dyDescent="0.25">
      <c r="A3" s="63" t="s">
        <v>110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"/>
      <c r="O3" s="3"/>
      <c r="P3" s="3"/>
      <c r="Q3" s="3"/>
      <c r="R3" s="3"/>
      <c r="S3" s="3"/>
    </row>
    <row r="4" spans="1:19" s="3" customFormat="1" ht="15.75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t="15.75" x14ac:dyDescent="0.25">
      <c r="A5" s="62" t="s">
        <v>94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107</v>
      </c>
      <c r="B9" s="8">
        <v>37533605.090000004</v>
      </c>
      <c r="C9" s="9">
        <v>37601314.649999999</v>
      </c>
      <c r="D9" s="9">
        <v>39138625.509999998</v>
      </c>
      <c r="E9" s="9">
        <v>38516618.030000001</v>
      </c>
      <c r="F9" s="9">
        <v>39614645.140000001</v>
      </c>
      <c r="G9" s="9">
        <v>39490695.340000004</v>
      </c>
      <c r="H9" s="9">
        <v>40293418.710000001</v>
      </c>
      <c r="I9" s="9">
        <v>39631737.18</v>
      </c>
      <c r="J9" s="9">
        <v>40088757.920000002</v>
      </c>
      <c r="K9" s="44"/>
      <c r="L9" s="44"/>
      <c r="M9" s="46"/>
      <c r="N9" s="9">
        <f t="shared" ref="N9:N15" si="0">+SUM(B9:M9)</f>
        <v>351909417.57000005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>
        <v>15569393.48</v>
      </c>
      <c r="F10" s="9">
        <v>16013243.869999999</v>
      </c>
      <c r="G10" s="9">
        <v>15963140.220000001</v>
      </c>
      <c r="H10" s="9">
        <v>16287621.390000001</v>
      </c>
      <c r="I10" s="9">
        <v>16020152.91</v>
      </c>
      <c r="J10" s="9">
        <v>16204892.289999999</v>
      </c>
      <c r="K10" s="44"/>
      <c r="L10" s="44"/>
      <c r="M10" s="46"/>
      <c r="N10" s="9">
        <f t="shared" si="0"/>
        <v>142250708.19999999</v>
      </c>
    </row>
    <row r="11" spans="1:19" x14ac:dyDescent="0.25">
      <c r="A11" s="7" t="s">
        <v>112</v>
      </c>
      <c r="B11" s="9">
        <v>0</v>
      </c>
      <c r="C11" s="9">
        <v>0</v>
      </c>
      <c r="D11" s="9">
        <v>0</v>
      </c>
      <c r="E11" s="9">
        <v>0</v>
      </c>
      <c r="F11" s="9">
        <v>2433314.96</v>
      </c>
      <c r="G11" s="9">
        <v>0</v>
      </c>
      <c r="H11" s="9">
        <v>0</v>
      </c>
      <c r="I11" s="9">
        <v>0</v>
      </c>
      <c r="J11" s="9">
        <v>0</v>
      </c>
      <c r="K11" s="44"/>
      <c r="L11" s="44"/>
      <c r="M11" s="46"/>
      <c r="N11" s="9">
        <f t="shared" si="0"/>
        <v>2433314.96</v>
      </c>
    </row>
    <row r="12" spans="1:19" x14ac:dyDescent="0.25">
      <c r="A12" s="7" t="s">
        <v>101</v>
      </c>
      <c r="B12" s="9">
        <v>596110.47</v>
      </c>
      <c r="C12" s="9">
        <v>607668.44999999995</v>
      </c>
      <c r="D12" s="9">
        <v>692776.99</v>
      </c>
      <c r="E12" s="9">
        <v>874220.09</v>
      </c>
      <c r="F12" s="9">
        <v>1082764.72</v>
      </c>
      <c r="G12" s="9">
        <v>1190683.67</v>
      </c>
      <c r="H12" s="9">
        <v>1355666.92</v>
      </c>
      <c r="I12" s="9">
        <v>1099237.1100000001</v>
      </c>
      <c r="J12" s="9">
        <v>1240769.4099999999</v>
      </c>
      <c r="K12" s="44"/>
      <c r="L12" s="44"/>
      <c r="M12" s="46"/>
      <c r="N12" s="9">
        <f t="shared" si="0"/>
        <v>8739897.8300000001</v>
      </c>
    </row>
    <row r="13" spans="1:19" x14ac:dyDescent="0.25">
      <c r="A13" s="7" t="s">
        <v>102</v>
      </c>
      <c r="B13" s="9">
        <v>307047.43</v>
      </c>
      <c r="C13" s="9">
        <v>0</v>
      </c>
      <c r="D13" s="9">
        <v>5859.11</v>
      </c>
      <c r="E13" s="9">
        <v>30008.84</v>
      </c>
      <c r="F13" s="9">
        <v>104274.73</v>
      </c>
      <c r="G13" s="9">
        <v>0</v>
      </c>
      <c r="H13" s="9">
        <v>33546.81</v>
      </c>
      <c r="I13" s="9">
        <v>40044.589999999997</v>
      </c>
      <c r="J13" s="9">
        <v>28908.15</v>
      </c>
      <c r="K13" s="44"/>
      <c r="L13" s="44"/>
      <c r="M13" s="46"/>
      <c r="N13" s="9">
        <f t="shared" si="0"/>
        <v>549689.66</v>
      </c>
    </row>
    <row r="14" spans="1:19" hidden="1" x14ac:dyDescent="0.25">
      <c r="A14" s="7" t="s">
        <v>103</v>
      </c>
      <c r="B14" s="9">
        <v>0</v>
      </c>
      <c r="C14" s="9">
        <v>0</v>
      </c>
      <c r="D14" s="9">
        <v>0</v>
      </c>
      <c r="E14" s="9">
        <v>0</v>
      </c>
      <c r="F14" s="9"/>
      <c r="G14" s="9">
        <v>0</v>
      </c>
      <c r="H14" s="9"/>
      <c r="I14" s="5"/>
      <c r="J14" s="5"/>
      <c r="K14" s="5"/>
      <c r="L14" s="5"/>
      <c r="M14" s="46"/>
      <c r="N14" s="9">
        <f t="shared" si="0"/>
        <v>0</v>
      </c>
    </row>
    <row r="15" spans="1:19" x14ac:dyDescent="0.25">
      <c r="A15" s="10" t="s">
        <v>104</v>
      </c>
      <c r="B15" s="10">
        <f>SUM(B9:B14)</f>
        <v>53608797.700000003</v>
      </c>
      <c r="C15" s="10">
        <f>SUM(C9:C14)</f>
        <v>53408387.760000005</v>
      </c>
      <c r="D15" s="10">
        <f t="shared" ref="D15:M15" si="1">SUM(D9:D14)</f>
        <v>55658086.280000001</v>
      </c>
      <c r="E15" s="10">
        <f t="shared" si="1"/>
        <v>54990240.440000013</v>
      </c>
      <c r="F15" s="10">
        <f t="shared" si="1"/>
        <v>59248243.419999994</v>
      </c>
      <c r="G15" s="10">
        <f t="shared" si="1"/>
        <v>56644519.230000004</v>
      </c>
      <c r="H15" s="10">
        <f t="shared" si="1"/>
        <v>57970253.830000006</v>
      </c>
      <c r="I15" s="10">
        <f t="shared" si="1"/>
        <v>56791171.790000007</v>
      </c>
      <c r="J15" s="10">
        <f t="shared" si="1"/>
        <v>57563327.769999996</v>
      </c>
      <c r="K15" s="10">
        <f t="shared" si="1"/>
        <v>0</v>
      </c>
      <c r="L15" s="10">
        <f t="shared" si="1"/>
        <v>0</v>
      </c>
      <c r="M15" s="56">
        <f t="shared" si="1"/>
        <v>0</v>
      </c>
      <c r="N15" s="10">
        <f t="shared" si="0"/>
        <v>505883028.22000003</v>
      </c>
    </row>
    <row r="16" spans="1:19" ht="18" customHeight="1" x14ac:dyDescent="0.25">
      <c r="A16" s="10" t="s">
        <v>105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5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7"/>
      <c r="N18" s="12"/>
    </row>
    <row r="19" spans="1:24" s="13" customFormat="1" ht="17.25" customHeight="1" x14ac:dyDescent="0.2">
      <c r="A19" s="10" t="s">
        <v>2</v>
      </c>
      <c r="H19" s="14"/>
      <c r="M19" s="48"/>
    </row>
    <row r="20" spans="1:24" ht="17.25" customHeight="1" x14ac:dyDescent="0.25">
      <c r="A20" s="15" t="s">
        <v>3</v>
      </c>
      <c r="B20" s="16">
        <v>23749318.100000001</v>
      </c>
      <c r="C20" s="17">
        <v>25806155.82</v>
      </c>
      <c r="D20" s="17">
        <v>22680713.920000002</v>
      </c>
      <c r="E20" s="17">
        <v>22577245.370000001</v>
      </c>
      <c r="F20" s="18">
        <v>21492814.850000001</v>
      </c>
      <c r="G20" s="18">
        <v>22798369.140000001</v>
      </c>
      <c r="H20" s="18">
        <v>27881171.120000005</v>
      </c>
      <c r="I20" s="18">
        <v>25969117.419999998</v>
      </c>
      <c r="J20" s="18">
        <v>24291505.799999997</v>
      </c>
      <c r="K20" s="18"/>
      <c r="L20" s="18"/>
      <c r="M20" s="49"/>
      <c r="N20" s="16"/>
    </row>
    <row r="21" spans="1:24" ht="17.25" customHeight="1" x14ac:dyDescent="0.25">
      <c r="A21" s="15" t="s">
        <v>4</v>
      </c>
      <c r="B21" s="16">
        <v>3541568.78</v>
      </c>
      <c r="C21" s="18">
        <v>3035860.07</v>
      </c>
      <c r="D21" s="18">
        <v>2757546.54</v>
      </c>
      <c r="E21" s="18">
        <v>2730079.41</v>
      </c>
      <c r="F21" s="18">
        <v>2261582.12</v>
      </c>
      <c r="G21" s="18">
        <v>3533832.71</v>
      </c>
      <c r="H21" s="18">
        <v>3507154.39</v>
      </c>
      <c r="I21" s="18">
        <v>3077235.5700000003</v>
      </c>
      <c r="J21" s="18">
        <v>3693337.79</v>
      </c>
      <c r="K21" s="18"/>
      <c r="L21" s="18"/>
      <c r="M21" s="49"/>
      <c r="N21" s="16"/>
    </row>
    <row r="22" spans="1:24" ht="17.25" customHeight="1" x14ac:dyDescent="0.25">
      <c r="A22" s="15" t="s">
        <v>5</v>
      </c>
      <c r="B22" s="16">
        <v>63000</v>
      </c>
      <c r="C22" s="18">
        <v>51197.99</v>
      </c>
      <c r="D22" s="18">
        <v>238000</v>
      </c>
      <c r="E22" s="18">
        <v>122200</v>
      </c>
      <c r="F22" s="18">
        <v>111000</v>
      </c>
      <c r="G22" s="18">
        <v>71700</v>
      </c>
      <c r="H22" s="18">
        <v>159000</v>
      </c>
      <c r="I22" s="18">
        <v>47003</v>
      </c>
      <c r="J22" s="18">
        <v>151250</v>
      </c>
      <c r="K22" s="18"/>
      <c r="L22" s="18"/>
      <c r="M22" s="49"/>
      <c r="N22" s="16"/>
    </row>
    <row r="23" spans="1:24" ht="17.25" customHeight="1" x14ac:dyDescent="0.25">
      <c r="A23" s="15" t="s">
        <v>6</v>
      </c>
      <c r="B23" s="16">
        <v>6084113.6399999997</v>
      </c>
      <c r="C23" s="18">
        <v>6032113.6399999997</v>
      </c>
      <c r="D23" s="18">
        <v>6045463.6399999997</v>
      </c>
      <c r="E23" s="18">
        <v>6061296.96</v>
      </c>
      <c r="F23" s="18">
        <v>6059630.3200000003</v>
      </c>
      <c r="G23" s="18">
        <v>6411263.2400000002</v>
      </c>
      <c r="H23" s="18">
        <v>20875988</v>
      </c>
      <c r="I23" s="18">
        <v>27792084.759999998</v>
      </c>
      <c r="J23" s="18">
        <v>3711446.95</v>
      </c>
      <c r="K23" s="18"/>
      <c r="L23" s="18"/>
      <c r="M23" s="49"/>
      <c r="N23" s="16"/>
    </row>
    <row r="24" spans="1:24" ht="17.25" customHeight="1" x14ac:dyDescent="0.25">
      <c r="A24" s="15" t="s">
        <v>7</v>
      </c>
      <c r="B24" s="16">
        <v>2609739.7999999998</v>
      </c>
      <c r="C24" s="18">
        <v>2614290.23</v>
      </c>
      <c r="D24" s="18">
        <v>2587964.6800000002</v>
      </c>
      <c r="E24" s="18">
        <v>2603685.0099999998</v>
      </c>
      <c r="F24" s="18">
        <v>2574915.94</v>
      </c>
      <c r="G24" s="18">
        <v>2674453.0100000002</v>
      </c>
      <c r="H24" s="18">
        <v>2692452.29</v>
      </c>
      <c r="I24" s="18">
        <v>2689785.2399999998</v>
      </c>
      <c r="J24" s="18">
        <v>2674024.25</v>
      </c>
      <c r="K24" s="18"/>
      <c r="L24" s="18"/>
      <c r="M24" s="49"/>
      <c r="N24" s="16"/>
    </row>
    <row r="25" spans="1:24" ht="17.25" customHeight="1" x14ac:dyDescent="0.25">
      <c r="A25" s="10" t="s">
        <v>90</v>
      </c>
      <c r="B25" s="20">
        <f>SUM(B20:B24)</f>
        <v>36047740.32</v>
      </c>
      <c r="C25" s="20">
        <f>SUM(C20:C24)</f>
        <v>37539617.749999993</v>
      </c>
      <c r="D25" s="20">
        <f>SUM(D20:D24)</f>
        <v>34309688.780000001</v>
      </c>
      <c r="E25" s="20">
        <f>SUM(E20:E24)</f>
        <v>34094506.75</v>
      </c>
      <c r="F25" s="20">
        <f>SUM(F20:F24)</f>
        <v>32499943.230000004</v>
      </c>
      <c r="G25" s="20">
        <f t="shared" ref="G25:K25" si="2">SUM(G20:G24)</f>
        <v>35489618.100000001</v>
      </c>
      <c r="H25" s="20">
        <f t="shared" si="2"/>
        <v>55115765.800000004</v>
      </c>
      <c r="I25" s="20">
        <f t="shared" si="2"/>
        <v>59575225.990000002</v>
      </c>
      <c r="J25" s="20">
        <f>SUM(J20:J24)</f>
        <v>34521564.789999992</v>
      </c>
      <c r="K25" s="20">
        <f t="shared" si="2"/>
        <v>0</v>
      </c>
      <c r="L25" s="20">
        <f>SUM(L20:L24)</f>
        <v>0</v>
      </c>
      <c r="M25" s="53">
        <f>SUM(M20:M24)</f>
        <v>0</v>
      </c>
      <c r="N25" s="20">
        <f t="shared" ref="N25" si="3">SUM(B25:M25)</f>
        <v>359193671.50999999</v>
      </c>
    </row>
    <row r="26" spans="1:24" s="22" customFormat="1" ht="17.25" customHeight="1" x14ac:dyDescent="0.2">
      <c r="A26" s="10" t="s">
        <v>8</v>
      </c>
      <c r="H26" s="23"/>
      <c r="I26" s="24"/>
      <c r="J26" s="23"/>
      <c r="K26" s="23"/>
      <c r="L26" s="23"/>
      <c r="M26" s="48"/>
    </row>
    <row r="27" spans="1:24" ht="17.25" customHeight="1" x14ac:dyDescent="0.25">
      <c r="A27" s="15" t="s">
        <v>9</v>
      </c>
      <c r="B27" s="7">
        <v>742122.44</v>
      </c>
      <c r="C27" s="16">
        <v>730147.53</v>
      </c>
      <c r="D27" s="16">
        <v>756375.37</v>
      </c>
      <c r="E27" s="16">
        <v>789063.72</v>
      </c>
      <c r="F27" s="16">
        <v>775302.46</v>
      </c>
      <c r="G27" s="7">
        <v>794155.64</v>
      </c>
      <c r="H27" s="7">
        <v>827174.48</v>
      </c>
      <c r="I27" s="7">
        <v>833114.88</v>
      </c>
      <c r="J27" s="7">
        <v>855897.59999999998</v>
      </c>
      <c r="K27" s="7"/>
      <c r="L27" s="18"/>
      <c r="M27" s="51"/>
      <c r="N27" s="16"/>
    </row>
    <row r="28" spans="1:24" ht="24" x14ac:dyDescent="0.25">
      <c r="A28" s="15" t="s">
        <v>77</v>
      </c>
      <c r="B28" s="16">
        <v>100000</v>
      </c>
      <c r="C28" s="16">
        <v>227000</v>
      </c>
      <c r="D28" s="25">
        <v>246375.24</v>
      </c>
      <c r="E28" s="16">
        <v>751510</v>
      </c>
      <c r="F28" s="16">
        <v>616700.19999999995</v>
      </c>
      <c r="G28" s="7">
        <v>1135341.79</v>
      </c>
      <c r="H28" s="7">
        <v>2177421.2199999997</v>
      </c>
      <c r="I28" s="7">
        <v>1742559.98</v>
      </c>
      <c r="J28" s="7">
        <v>1129975.23</v>
      </c>
      <c r="K28" s="7"/>
      <c r="L28" s="18"/>
      <c r="M28" s="51"/>
      <c r="N28" s="16"/>
    </row>
    <row r="29" spans="1:24" ht="17.25" customHeight="1" x14ac:dyDescent="0.25">
      <c r="A29" s="15" t="s">
        <v>10</v>
      </c>
      <c r="B29" s="16">
        <v>0</v>
      </c>
      <c r="C29" s="18">
        <v>98072</v>
      </c>
      <c r="D29" s="18">
        <v>97730.65</v>
      </c>
      <c r="E29" s="18">
        <v>166966.39999999999</v>
      </c>
      <c r="F29" s="18">
        <v>0</v>
      </c>
      <c r="G29" s="18">
        <v>324305</v>
      </c>
      <c r="H29" s="26">
        <v>120850</v>
      </c>
      <c r="I29" s="18">
        <v>368857.9</v>
      </c>
      <c r="J29" s="18">
        <v>532989</v>
      </c>
      <c r="K29" s="7"/>
      <c r="L29" s="18"/>
      <c r="M29" s="51"/>
      <c r="N29" s="16"/>
    </row>
    <row r="30" spans="1:24" ht="17.25" customHeight="1" x14ac:dyDescent="0.25">
      <c r="A30" s="15" t="s">
        <v>11</v>
      </c>
      <c r="B30" s="16">
        <v>3310</v>
      </c>
      <c r="C30" s="16">
        <v>0</v>
      </c>
      <c r="D30" s="16">
        <v>49800.77</v>
      </c>
      <c r="E30" s="16">
        <v>0</v>
      </c>
      <c r="F30" s="16">
        <v>153536.29999999999</v>
      </c>
      <c r="G30" s="7">
        <v>118050.18</v>
      </c>
      <c r="H30" s="7">
        <v>39000</v>
      </c>
      <c r="I30" s="7">
        <v>210823.94</v>
      </c>
      <c r="J30" s="7">
        <v>110279.23</v>
      </c>
      <c r="K30" s="7"/>
      <c r="L30" s="18"/>
      <c r="M30" s="51"/>
      <c r="N30" s="16"/>
    </row>
    <row r="31" spans="1:24" ht="17.25" customHeight="1" x14ac:dyDescent="0.25">
      <c r="A31" s="15" t="s">
        <v>12</v>
      </c>
      <c r="B31" s="16">
        <v>440539.46</v>
      </c>
      <c r="C31" s="16">
        <v>417685.75</v>
      </c>
      <c r="D31" s="16">
        <v>109878.25</v>
      </c>
      <c r="E31" s="16">
        <v>746023.17</v>
      </c>
      <c r="F31" s="16">
        <v>965207.67</v>
      </c>
      <c r="G31" s="7">
        <v>732640.37</v>
      </c>
      <c r="H31" s="7">
        <v>2901032.94</v>
      </c>
      <c r="I31" s="7">
        <v>744175.71000000008</v>
      </c>
      <c r="J31" s="7">
        <v>799297.08</v>
      </c>
      <c r="K31" s="7"/>
      <c r="L31" s="18"/>
      <c r="M31" s="51"/>
      <c r="N31" s="16"/>
    </row>
    <row r="32" spans="1:24" ht="17.25" customHeight="1" x14ac:dyDescent="0.25">
      <c r="A32" s="15" t="s">
        <v>13</v>
      </c>
      <c r="B32" s="16">
        <v>996931.16</v>
      </c>
      <c r="C32" s="16">
        <v>1012617.33</v>
      </c>
      <c r="D32" s="16">
        <v>1485099.59</v>
      </c>
      <c r="E32" s="16">
        <v>525957.35</v>
      </c>
      <c r="F32" s="16">
        <v>1021671.44</v>
      </c>
      <c r="G32" s="7">
        <v>1043331.21</v>
      </c>
      <c r="H32" s="7">
        <v>3143687.1799999997</v>
      </c>
      <c r="I32" s="7">
        <v>963735.82</v>
      </c>
      <c r="J32" s="7">
        <v>1080811.2</v>
      </c>
      <c r="K32" s="7"/>
      <c r="L32" s="18"/>
      <c r="M32" s="51"/>
      <c r="N32" s="16"/>
    </row>
    <row r="33" spans="1:14" ht="24" x14ac:dyDescent="0.25">
      <c r="A33" s="15" t="s">
        <v>14</v>
      </c>
      <c r="B33" s="16">
        <v>135794.4</v>
      </c>
      <c r="C33" s="16">
        <v>18644</v>
      </c>
      <c r="D33" s="16">
        <v>95639</v>
      </c>
      <c r="E33" s="16">
        <v>11800</v>
      </c>
      <c r="F33" s="16">
        <v>109230.95</v>
      </c>
      <c r="G33" s="16">
        <v>41019.5</v>
      </c>
      <c r="H33" s="16">
        <v>23187</v>
      </c>
      <c r="I33" s="16">
        <v>85904</v>
      </c>
      <c r="J33" s="16">
        <v>103143.8</v>
      </c>
      <c r="K33" s="7"/>
      <c r="L33" s="18"/>
      <c r="M33" s="51"/>
      <c r="N33" s="16"/>
    </row>
    <row r="34" spans="1:14" ht="24" x14ac:dyDescent="0.25">
      <c r="A34" s="15" t="s">
        <v>15</v>
      </c>
      <c r="B34" s="16">
        <v>2500174.7200000002</v>
      </c>
      <c r="C34" s="16">
        <v>2207104.8199999998</v>
      </c>
      <c r="D34" s="16">
        <v>1947336.95</v>
      </c>
      <c r="E34" s="16">
        <v>4860621.47</v>
      </c>
      <c r="F34" s="16">
        <v>2790635.95</v>
      </c>
      <c r="G34" s="16">
        <v>1333537.68</v>
      </c>
      <c r="H34" s="16">
        <v>3149090.46</v>
      </c>
      <c r="I34" s="16">
        <v>2493811.48</v>
      </c>
      <c r="J34" s="16">
        <v>2621588.46</v>
      </c>
      <c r="K34" s="7"/>
      <c r="L34" s="18"/>
      <c r="M34" s="51"/>
      <c r="N34" s="16"/>
    </row>
    <row r="35" spans="1:14" ht="17.25" customHeight="1" x14ac:dyDescent="0.25">
      <c r="A35" s="15" t="s">
        <v>16</v>
      </c>
      <c r="B35" s="16">
        <v>202754.97</v>
      </c>
      <c r="C35" s="16">
        <v>478964.33</v>
      </c>
      <c r="D35" s="16">
        <v>200221.37</v>
      </c>
      <c r="E35" s="16">
        <v>106005.18</v>
      </c>
      <c r="F35" s="16">
        <v>51500</v>
      </c>
      <c r="G35" s="7">
        <v>57600</v>
      </c>
      <c r="H35" s="7">
        <v>21600</v>
      </c>
      <c r="I35" s="7">
        <v>1168897.47</v>
      </c>
      <c r="J35" s="7">
        <v>36000</v>
      </c>
      <c r="K35" s="7"/>
      <c r="L35" s="18"/>
      <c r="M35" s="51"/>
      <c r="N35" s="16"/>
    </row>
    <row r="36" spans="1:14" ht="17.25" customHeight="1" x14ac:dyDescent="0.25">
      <c r="A36" s="10" t="s">
        <v>90</v>
      </c>
      <c r="B36" s="20">
        <f>SUM(B27:B35)</f>
        <v>5121627.1499999994</v>
      </c>
      <c r="C36" s="20">
        <f t="shared" ref="C36:L36" si="4">SUM(C27:C35)</f>
        <v>5190235.76</v>
      </c>
      <c r="D36" s="20">
        <f t="shared" si="4"/>
        <v>4988457.1900000004</v>
      </c>
      <c r="E36" s="20">
        <f>SUM(E27:E35)</f>
        <v>7957947.2899999991</v>
      </c>
      <c r="F36" s="20">
        <f>SUM(F27:F35)</f>
        <v>6483784.9700000007</v>
      </c>
      <c r="G36" s="20">
        <f t="shared" si="4"/>
        <v>5579981.3700000001</v>
      </c>
      <c r="H36" s="20">
        <f t="shared" si="4"/>
        <v>12403043.280000001</v>
      </c>
      <c r="I36" s="20">
        <f t="shared" si="4"/>
        <v>8611881.1799999997</v>
      </c>
      <c r="J36" s="20">
        <f t="shared" si="4"/>
        <v>7269981.5999999996</v>
      </c>
      <c r="K36" s="20">
        <f t="shared" si="4"/>
        <v>0</v>
      </c>
      <c r="L36" s="20">
        <f t="shared" si="4"/>
        <v>0</v>
      </c>
      <c r="M36" s="53">
        <f>SUM(M27:M35)</f>
        <v>0</v>
      </c>
      <c r="N36" s="20">
        <f>SUM(B36:M36)</f>
        <v>63606939.789999999</v>
      </c>
    </row>
    <row r="37" spans="1:14" s="13" customFormat="1" ht="17.25" customHeight="1" x14ac:dyDescent="0.2">
      <c r="A37" s="10" t="s">
        <v>17</v>
      </c>
      <c r="H37" s="14"/>
      <c r="I37" s="14"/>
      <c r="J37" s="14"/>
      <c r="K37" s="14"/>
      <c r="L37" s="14"/>
      <c r="M37" s="48"/>
    </row>
    <row r="38" spans="1:14" ht="17.25" customHeight="1" x14ac:dyDescent="0.25">
      <c r="A38" s="15" t="s">
        <v>18</v>
      </c>
      <c r="B38" s="16">
        <v>84692.6</v>
      </c>
      <c r="C38" s="25">
        <v>57303.8</v>
      </c>
      <c r="D38" s="16">
        <v>67652.990000000005</v>
      </c>
      <c r="E38" s="16">
        <v>101309.52</v>
      </c>
      <c r="F38" s="16">
        <v>54229.1</v>
      </c>
      <c r="G38" s="7">
        <v>59767</v>
      </c>
      <c r="H38" s="7">
        <v>109291.6</v>
      </c>
      <c r="I38" s="7">
        <v>215533.4</v>
      </c>
      <c r="J38" s="7">
        <v>71736</v>
      </c>
      <c r="K38" s="7"/>
      <c r="L38" s="7"/>
      <c r="M38" s="51"/>
      <c r="N38" s="16"/>
    </row>
    <row r="39" spans="1:14" ht="17.25" customHeight="1" x14ac:dyDescent="0.25">
      <c r="A39" s="15" t="s">
        <v>19</v>
      </c>
      <c r="B39" s="16">
        <v>2048.09</v>
      </c>
      <c r="C39" s="16">
        <v>508.88</v>
      </c>
      <c r="D39" s="7">
        <v>1627</v>
      </c>
      <c r="E39" s="7">
        <v>1420.96</v>
      </c>
      <c r="F39" s="7">
        <v>1176.3499999999999</v>
      </c>
      <c r="G39" s="7">
        <v>317948.06</v>
      </c>
      <c r="H39" s="7">
        <v>1279.22</v>
      </c>
      <c r="I39" s="7">
        <v>1146.3800000000001</v>
      </c>
      <c r="J39" s="7">
        <v>4162.0200000000004</v>
      </c>
      <c r="K39" s="7"/>
      <c r="L39" s="7"/>
      <c r="M39" s="51"/>
      <c r="N39" s="16"/>
    </row>
    <row r="40" spans="1:14" ht="17.25" customHeight="1" x14ac:dyDescent="0.25">
      <c r="A40" s="15" t="s">
        <v>20</v>
      </c>
      <c r="B40" s="16">
        <v>109305.08</v>
      </c>
      <c r="C40" s="16">
        <v>99085.94</v>
      </c>
      <c r="D40" s="25">
        <v>91935.7</v>
      </c>
      <c r="E40" s="16">
        <v>82833.3</v>
      </c>
      <c r="F40" s="16">
        <v>107557.26</v>
      </c>
      <c r="G40" s="7">
        <v>99006.01</v>
      </c>
      <c r="H40" s="7">
        <v>173709.49</v>
      </c>
      <c r="I40" s="7">
        <v>102871.76</v>
      </c>
      <c r="J40" s="7">
        <v>78630.930000000008</v>
      </c>
      <c r="K40" s="7"/>
      <c r="L40" s="7"/>
      <c r="M40" s="51"/>
      <c r="N40" s="16"/>
    </row>
    <row r="41" spans="1:14" ht="17.25" customHeight="1" x14ac:dyDescent="0.25">
      <c r="A41" s="15" t="s">
        <v>21</v>
      </c>
      <c r="B41" s="25">
        <v>499.14</v>
      </c>
      <c r="C41" s="16">
        <v>0</v>
      </c>
      <c r="D41" s="16">
        <v>998.28</v>
      </c>
      <c r="E41" s="16">
        <v>499.14</v>
      </c>
      <c r="F41" s="16">
        <v>499.14</v>
      </c>
      <c r="G41" s="7">
        <v>949.14</v>
      </c>
      <c r="H41" s="7">
        <v>499.14</v>
      </c>
      <c r="I41" s="7">
        <v>998.28</v>
      </c>
      <c r="J41" s="7">
        <v>19948.28</v>
      </c>
      <c r="K41" s="7"/>
      <c r="L41" s="7"/>
      <c r="M41" s="51"/>
      <c r="N41" s="16"/>
    </row>
    <row r="42" spans="1:14" ht="17.25" customHeight="1" x14ac:dyDescent="0.25">
      <c r="A42" s="15" t="s">
        <v>22</v>
      </c>
      <c r="B42" s="16">
        <v>36774.959999999999</v>
      </c>
      <c r="C42" s="16">
        <v>3867.66</v>
      </c>
      <c r="D42" s="16">
        <v>1783.05</v>
      </c>
      <c r="E42" s="16">
        <v>455.24</v>
      </c>
      <c r="F42" s="16">
        <v>5219.3</v>
      </c>
      <c r="G42" s="7">
        <v>2434.96</v>
      </c>
      <c r="H42" s="7">
        <v>5979.72</v>
      </c>
      <c r="I42" s="7">
        <v>2294.96</v>
      </c>
      <c r="J42" s="7">
        <v>1754.24</v>
      </c>
      <c r="K42" s="7"/>
      <c r="L42" s="7"/>
      <c r="M42" s="51"/>
      <c r="N42" s="16"/>
    </row>
    <row r="43" spans="1:14" ht="24" x14ac:dyDescent="0.25">
      <c r="A43" s="15" t="s">
        <v>23</v>
      </c>
      <c r="B43" s="7">
        <v>5533.28</v>
      </c>
      <c r="C43" s="16">
        <v>52274</v>
      </c>
      <c r="D43" s="16">
        <v>991.19</v>
      </c>
      <c r="E43" s="16">
        <v>0</v>
      </c>
      <c r="F43" s="16">
        <v>3509.94</v>
      </c>
      <c r="G43" s="7">
        <v>4747.99</v>
      </c>
      <c r="H43" s="7">
        <v>7920.08</v>
      </c>
      <c r="I43" s="7">
        <v>0</v>
      </c>
      <c r="J43" s="7">
        <v>945.19</v>
      </c>
      <c r="K43" s="7"/>
      <c r="L43" s="7"/>
      <c r="M43" s="51"/>
      <c r="N43" s="16"/>
    </row>
    <row r="44" spans="1:14" ht="24" x14ac:dyDescent="0.25">
      <c r="A44" s="15" t="s">
        <v>24</v>
      </c>
      <c r="B44" s="16">
        <v>465607</v>
      </c>
      <c r="C44" s="16">
        <v>533484</v>
      </c>
      <c r="D44" s="16">
        <v>688247</v>
      </c>
      <c r="E44" s="16">
        <v>464867</v>
      </c>
      <c r="F44" s="16">
        <v>464867</v>
      </c>
      <c r="G44" s="16">
        <v>917307</v>
      </c>
      <c r="H44" s="16">
        <v>620279.79</v>
      </c>
      <c r="I44" s="7">
        <v>519830</v>
      </c>
      <c r="J44" s="7">
        <v>756600</v>
      </c>
      <c r="K44" s="7"/>
      <c r="L44" s="7"/>
      <c r="M44" s="51"/>
      <c r="N44" s="16"/>
    </row>
    <row r="45" spans="1:14" ht="24" x14ac:dyDescent="0.25">
      <c r="A45" s="15" t="s">
        <v>25</v>
      </c>
      <c r="B45" s="16">
        <v>0</v>
      </c>
      <c r="C45" s="17">
        <v>0</v>
      </c>
      <c r="D45" s="18">
        <v>0</v>
      </c>
      <c r="E45" s="18">
        <v>0</v>
      </c>
      <c r="F45" s="18">
        <v>0</v>
      </c>
      <c r="G45" s="18">
        <v>0</v>
      </c>
      <c r="H45" s="26">
        <v>0</v>
      </c>
      <c r="I45" s="26">
        <v>0</v>
      </c>
      <c r="J45" s="26">
        <v>0</v>
      </c>
      <c r="K45" s="39"/>
      <c r="L45" s="39"/>
      <c r="M45" s="52"/>
      <c r="N45" s="16"/>
    </row>
    <row r="46" spans="1:14" ht="17.25" customHeight="1" x14ac:dyDescent="0.25">
      <c r="A46" s="15" t="s">
        <v>26</v>
      </c>
      <c r="B46" s="16">
        <v>418648.36</v>
      </c>
      <c r="C46" s="16">
        <v>220176.45</v>
      </c>
      <c r="D46" s="16">
        <v>98634.57</v>
      </c>
      <c r="E46" s="16">
        <v>143996.68</v>
      </c>
      <c r="F46" s="16">
        <v>68354.11</v>
      </c>
      <c r="G46" s="16">
        <v>107570.39</v>
      </c>
      <c r="H46" s="16">
        <v>104299.17000000001</v>
      </c>
      <c r="I46" s="7">
        <v>216072.24</v>
      </c>
      <c r="J46" s="7">
        <v>258070.33000000002</v>
      </c>
      <c r="K46" s="7"/>
      <c r="L46" s="7"/>
      <c r="M46" s="51"/>
      <c r="N46" s="16"/>
    </row>
    <row r="47" spans="1:14" ht="17.25" customHeight="1" x14ac:dyDescent="0.25">
      <c r="A47" s="10" t="s">
        <v>90</v>
      </c>
      <c r="B47" s="20">
        <f>SUM(B38:B46)</f>
        <v>1123108.51</v>
      </c>
      <c r="C47" s="20">
        <f t="shared" ref="C47:L47" si="5">SUM(C38:C46)</f>
        <v>966700.73</v>
      </c>
      <c r="D47" s="20">
        <f t="shared" si="5"/>
        <v>951869.78</v>
      </c>
      <c r="E47" s="20">
        <f t="shared" si="5"/>
        <v>795381.84000000008</v>
      </c>
      <c r="F47" s="20">
        <f t="shared" si="5"/>
        <v>705412.2</v>
      </c>
      <c r="G47" s="20">
        <f t="shared" si="5"/>
        <v>1509730.55</v>
      </c>
      <c r="H47" s="20">
        <f t="shared" si="5"/>
        <v>1023258.2100000001</v>
      </c>
      <c r="I47" s="20">
        <f t="shared" si="5"/>
        <v>1058747.02</v>
      </c>
      <c r="J47" s="20">
        <f t="shared" si="5"/>
        <v>1191846.99</v>
      </c>
      <c r="K47" s="20">
        <f t="shared" si="5"/>
        <v>0</v>
      </c>
      <c r="L47" s="20">
        <f t="shared" si="5"/>
        <v>0</v>
      </c>
      <c r="M47" s="53">
        <f>SUM(M38:M46)</f>
        <v>0</v>
      </c>
      <c r="N47" s="20">
        <f>SUM(B47:M47)</f>
        <v>9326055.8300000001</v>
      </c>
    </row>
    <row r="48" spans="1:14" s="22" customFormat="1" ht="17.25" customHeight="1" x14ac:dyDescent="0.2">
      <c r="A48" s="10" t="s">
        <v>27</v>
      </c>
      <c r="H48" s="23"/>
      <c r="I48" s="23"/>
      <c r="J48" s="23"/>
      <c r="K48" s="23"/>
      <c r="L48" s="23"/>
      <c r="M48" s="48"/>
    </row>
    <row r="49" spans="1:14" ht="17.25" customHeight="1" x14ac:dyDescent="0.25">
      <c r="A49" s="15" t="s">
        <v>28</v>
      </c>
      <c r="B49" s="16">
        <v>385420</v>
      </c>
      <c r="C49" s="16">
        <v>0</v>
      </c>
      <c r="D49" s="16">
        <v>0</v>
      </c>
      <c r="E49" s="16">
        <v>0</v>
      </c>
      <c r="F49" s="26">
        <v>268520</v>
      </c>
      <c r="G49" s="7">
        <v>0</v>
      </c>
      <c r="H49" s="7">
        <v>0</v>
      </c>
      <c r="I49" s="7">
        <v>0</v>
      </c>
      <c r="J49" s="7">
        <v>0</v>
      </c>
      <c r="K49" s="7"/>
      <c r="L49" s="7"/>
      <c r="M49" s="51"/>
      <c r="N49" s="16"/>
    </row>
    <row r="50" spans="1:14" ht="24" x14ac:dyDescent="0.25">
      <c r="A50" s="15" t="s">
        <v>29</v>
      </c>
      <c r="B50" s="16">
        <v>66606.23</v>
      </c>
      <c r="C50" s="16">
        <v>0</v>
      </c>
      <c r="D50" s="16">
        <v>0</v>
      </c>
      <c r="E50" s="16">
        <v>0</v>
      </c>
      <c r="F50" s="26">
        <v>0</v>
      </c>
      <c r="G50" s="16">
        <v>0</v>
      </c>
      <c r="H50" s="7">
        <v>0</v>
      </c>
      <c r="I50" s="7">
        <v>0</v>
      </c>
      <c r="J50" s="7">
        <v>0</v>
      </c>
      <c r="K50" s="7"/>
      <c r="L50" s="7"/>
      <c r="M50" s="51"/>
      <c r="N50" s="16"/>
    </row>
    <row r="51" spans="1:14" ht="24" x14ac:dyDescent="0.25">
      <c r="A51" s="15" t="s">
        <v>30</v>
      </c>
      <c r="B51" s="7">
        <v>0</v>
      </c>
      <c r="C51" s="16">
        <v>0</v>
      </c>
      <c r="D51" s="7">
        <v>0</v>
      </c>
      <c r="E51" s="7">
        <v>0</v>
      </c>
      <c r="F51" s="26">
        <v>0</v>
      </c>
      <c r="G51" s="7">
        <v>0</v>
      </c>
      <c r="H51" s="7">
        <v>0</v>
      </c>
      <c r="I51" s="7">
        <v>0</v>
      </c>
      <c r="J51" s="7">
        <v>0</v>
      </c>
      <c r="K51" s="7"/>
      <c r="L51" s="7"/>
      <c r="M51" s="51"/>
      <c r="N51" s="16"/>
    </row>
    <row r="52" spans="1:14" ht="24" x14ac:dyDescent="0.25">
      <c r="A52" s="15" t="s">
        <v>31</v>
      </c>
      <c r="B52" s="7">
        <v>0</v>
      </c>
      <c r="C52" s="17">
        <v>0</v>
      </c>
      <c r="D52" s="26">
        <v>0</v>
      </c>
      <c r="E52" s="26">
        <v>0</v>
      </c>
      <c r="F52" s="26">
        <v>0</v>
      </c>
      <c r="G52" s="27">
        <v>0</v>
      </c>
      <c r="H52" s="26">
        <v>0</v>
      </c>
      <c r="I52" s="26">
        <v>0</v>
      </c>
      <c r="J52" s="26">
        <v>0</v>
      </c>
      <c r="K52" s="26"/>
      <c r="L52" s="38"/>
      <c r="M52" s="51"/>
      <c r="N52" s="16"/>
    </row>
    <row r="53" spans="1:14" ht="24" x14ac:dyDescent="0.25">
      <c r="A53" s="15" t="s">
        <v>32</v>
      </c>
      <c r="B53" s="7">
        <v>0</v>
      </c>
      <c r="C53" s="16">
        <v>0</v>
      </c>
      <c r="D53" s="7">
        <v>0</v>
      </c>
      <c r="E53" s="7">
        <v>0</v>
      </c>
      <c r="F53" s="26">
        <v>0</v>
      </c>
      <c r="G53" s="7">
        <v>0</v>
      </c>
      <c r="H53" s="7">
        <v>0</v>
      </c>
      <c r="I53" s="7">
        <v>0</v>
      </c>
      <c r="J53" s="7">
        <v>0</v>
      </c>
      <c r="K53" s="7"/>
      <c r="L53" s="7"/>
      <c r="M53" s="51"/>
      <c r="N53" s="16"/>
    </row>
    <row r="54" spans="1:14" ht="17.25" customHeight="1" x14ac:dyDescent="0.25">
      <c r="A54" s="15" t="s">
        <v>33</v>
      </c>
      <c r="B54" s="16">
        <v>0</v>
      </c>
      <c r="C54" s="16">
        <v>66606.25</v>
      </c>
      <c r="D54" s="16">
        <v>66606.25</v>
      </c>
      <c r="E54" s="16">
        <v>66606.25</v>
      </c>
      <c r="F54" s="26">
        <v>397356.25</v>
      </c>
      <c r="G54" s="7">
        <v>66606.25</v>
      </c>
      <c r="H54" s="7">
        <v>66606.25</v>
      </c>
      <c r="I54" s="7">
        <v>66606.25</v>
      </c>
      <c r="J54" s="7">
        <v>66606.25</v>
      </c>
      <c r="K54" s="7"/>
      <c r="L54" s="7"/>
      <c r="M54" s="51"/>
      <c r="N54" s="16"/>
    </row>
    <row r="55" spans="1:14" ht="24" x14ac:dyDescent="0.25">
      <c r="A55" s="15" t="s">
        <v>34</v>
      </c>
      <c r="B55" s="16">
        <f>+C55+D55+E55+F55+G55+H55+I55+J55+K55+L55+M55+O55</f>
        <v>0</v>
      </c>
      <c r="C55" s="16">
        <v>0</v>
      </c>
      <c r="D55" s="26">
        <v>0</v>
      </c>
      <c r="E55" s="26">
        <v>0</v>
      </c>
      <c r="F55" s="58">
        <v>0</v>
      </c>
      <c r="G55" s="27">
        <v>0</v>
      </c>
      <c r="H55" s="26">
        <v>0</v>
      </c>
      <c r="I55" s="26">
        <v>0</v>
      </c>
      <c r="J55" s="26">
        <v>0</v>
      </c>
      <c r="K55" s="26"/>
      <c r="L55" s="38"/>
      <c r="M55" s="51"/>
      <c r="N55" s="16">
        <f t="shared" ref="N55:N104" si="6">SUM(B55:M55)</f>
        <v>0</v>
      </c>
    </row>
    <row r="56" spans="1:14" ht="17.25" customHeight="1" x14ac:dyDescent="0.25">
      <c r="A56" s="10" t="s">
        <v>90</v>
      </c>
      <c r="B56" s="20">
        <f>SUM(B49:B55)</f>
        <v>452026.23</v>
      </c>
      <c r="C56" s="20">
        <f t="shared" ref="C56:L56" si="7">SUM(C49:C55)</f>
        <v>66606.25</v>
      </c>
      <c r="D56" s="20">
        <f t="shared" si="7"/>
        <v>66606.25</v>
      </c>
      <c r="E56" s="20">
        <f t="shared" si="7"/>
        <v>66606.25</v>
      </c>
      <c r="F56" s="20">
        <f t="shared" si="7"/>
        <v>665876.25</v>
      </c>
      <c r="G56" s="20">
        <f t="shared" si="7"/>
        <v>66606.25</v>
      </c>
      <c r="H56" s="20">
        <f t="shared" si="7"/>
        <v>66606.25</v>
      </c>
      <c r="I56" s="20">
        <f t="shared" si="7"/>
        <v>66606.25</v>
      </c>
      <c r="J56" s="20">
        <f t="shared" si="7"/>
        <v>66606.25</v>
      </c>
      <c r="K56" s="20">
        <f t="shared" si="7"/>
        <v>0</v>
      </c>
      <c r="L56" s="20">
        <f t="shared" si="7"/>
        <v>0</v>
      </c>
      <c r="M56" s="53">
        <f>SUM(M49:M55)</f>
        <v>0</v>
      </c>
      <c r="N56" s="20">
        <f>SUM(B56:M56)</f>
        <v>1584146.23</v>
      </c>
    </row>
    <row r="57" spans="1:14" ht="17.25" customHeight="1" x14ac:dyDescent="0.25">
      <c r="A57" s="10" t="s">
        <v>35</v>
      </c>
      <c r="B57" s="7"/>
      <c r="C57" s="17"/>
      <c r="D57" s="18"/>
      <c r="E57" s="18"/>
      <c r="F57" s="18"/>
      <c r="G57" s="18"/>
      <c r="H57" s="18"/>
      <c r="I57" s="18"/>
      <c r="J57" s="18"/>
      <c r="K57" s="18"/>
      <c r="L57" s="38"/>
      <c r="M57" s="51"/>
      <c r="N57" s="16">
        <f t="shared" si="6"/>
        <v>0</v>
      </c>
    </row>
    <row r="58" spans="1:14" x14ac:dyDescent="0.25">
      <c r="A58" s="15" t="s">
        <v>36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26">
        <v>0</v>
      </c>
      <c r="J58" s="26">
        <v>0</v>
      </c>
      <c r="K58" s="26"/>
      <c r="L58" s="38"/>
      <c r="M58" s="51"/>
      <c r="N58" s="16">
        <f t="shared" si="6"/>
        <v>0</v>
      </c>
    </row>
    <row r="59" spans="1:14" ht="24" x14ac:dyDescent="0.25">
      <c r="A59" s="15" t="s">
        <v>37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26">
        <v>0</v>
      </c>
      <c r="J59" s="26">
        <v>0</v>
      </c>
      <c r="K59" s="26"/>
      <c r="L59" s="38"/>
      <c r="M59" s="51"/>
      <c r="N59" s="16">
        <f t="shared" si="6"/>
        <v>0</v>
      </c>
    </row>
    <row r="60" spans="1:14" ht="24" x14ac:dyDescent="0.25">
      <c r="A60" s="15" t="s">
        <v>38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26">
        <v>0</v>
      </c>
      <c r="J60" s="26">
        <v>0</v>
      </c>
      <c r="K60" s="26"/>
      <c r="L60" s="38"/>
      <c r="M60" s="51"/>
      <c r="N60" s="16">
        <f t="shared" si="6"/>
        <v>0</v>
      </c>
    </row>
    <row r="61" spans="1:14" ht="24" x14ac:dyDescent="0.25">
      <c r="A61" s="15" t="s">
        <v>39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26">
        <v>0</v>
      </c>
      <c r="J61" s="26">
        <v>0</v>
      </c>
      <c r="K61" s="26"/>
      <c r="L61" s="38"/>
      <c r="M61" s="51"/>
      <c r="N61" s="16">
        <f t="shared" si="6"/>
        <v>0</v>
      </c>
    </row>
    <row r="62" spans="1:14" ht="24" x14ac:dyDescent="0.25">
      <c r="A62" s="15" t="s">
        <v>40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26">
        <v>0</v>
      </c>
      <c r="J62" s="26">
        <v>0</v>
      </c>
      <c r="K62" s="26"/>
      <c r="L62" s="38"/>
      <c r="M62" s="51"/>
      <c r="N62" s="16">
        <f t="shared" si="6"/>
        <v>0</v>
      </c>
    </row>
    <row r="63" spans="1:14" ht="17.25" customHeight="1" x14ac:dyDescent="0.25">
      <c r="A63" s="15" t="s">
        <v>41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26">
        <v>0</v>
      </c>
      <c r="J63" s="26">
        <v>0</v>
      </c>
      <c r="K63" s="26"/>
      <c r="L63" s="38"/>
      <c r="M63" s="51"/>
      <c r="N63" s="16">
        <f t="shared" si="6"/>
        <v>0</v>
      </c>
    </row>
    <row r="64" spans="1:14" ht="24" x14ac:dyDescent="0.25">
      <c r="A64" s="15" t="s">
        <v>42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26">
        <v>0</v>
      </c>
      <c r="J64" s="26">
        <v>0</v>
      </c>
      <c r="K64" s="26"/>
      <c r="L64" s="38"/>
      <c r="M64" s="51"/>
      <c r="N64" s="20">
        <f t="shared" si="6"/>
        <v>0</v>
      </c>
    </row>
    <row r="65" spans="1:14" ht="17.25" customHeight="1" x14ac:dyDescent="0.25">
      <c r="A65" s="10" t="s">
        <v>90</v>
      </c>
      <c r="B65" s="20">
        <f>SUM(B58:B64)</f>
        <v>0</v>
      </c>
      <c r="C65" s="20">
        <f t="shared" ref="C65:M65" si="8">SUM(C58:C64)</f>
        <v>0</v>
      </c>
      <c r="D65" s="20">
        <f t="shared" si="8"/>
        <v>0</v>
      </c>
      <c r="E65" s="20">
        <f t="shared" si="8"/>
        <v>0</v>
      </c>
      <c r="F65" s="20">
        <f t="shared" si="8"/>
        <v>0</v>
      </c>
      <c r="G65" s="20">
        <f t="shared" si="8"/>
        <v>0</v>
      </c>
      <c r="H65" s="20">
        <f t="shared" si="8"/>
        <v>0</v>
      </c>
      <c r="I65" s="20">
        <f t="shared" si="8"/>
        <v>0</v>
      </c>
      <c r="J65" s="20">
        <f t="shared" si="8"/>
        <v>0</v>
      </c>
      <c r="K65" s="20">
        <f t="shared" si="8"/>
        <v>0</v>
      </c>
      <c r="L65" s="20">
        <f t="shared" si="8"/>
        <v>0</v>
      </c>
      <c r="M65" s="50">
        <f t="shared" si="8"/>
        <v>0</v>
      </c>
      <c r="N65" s="16">
        <f t="shared" si="6"/>
        <v>0</v>
      </c>
    </row>
    <row r="66" spans="1:14" s="13" customFormat="1" ht="17.25" customHeight="1" x14ac:dyDescent="0.2">
      <c r="A66" s="30" t="s">
        <v>43</v>
      </c>
      <c r="H66" s="14"/>
      <c r="I66" s="14"/>
      <c r="J66" s="14"/>
      <c r="K66" s="14"/>
      <c r="L66" s="14"/>
      <c r="M66" s="48"/>
      <c r="N66" s="16">
        <f t="shared" si="6"/>
        <v>0</v>
      </c>
    </row>
    <row r="67" spans="1:14" ht="17.25" customHeight="1" x14ac:dyDescent="0.25">
      <c r="A67" s="15" t="s">
        <v>44</v>
      </c>
      <c r="B67" s="16">
        <v>4794669.21</v>
      </c>
      <c r="C67" s="16">
        <v>48877.760000000002</v>
      </c>
      <c r="D67" s="16">
        <v>0</v>
      </c>
      <c r="E67" s="7">
        <v>0</v>
      </c>
      <c r="F67" s="7">
        <v>0</v>
      </c>
      <c r="G67" s="7">
        <v>73160</v>
      </c>
      <c r="H67" s="7">
        <v>0</v>
      </c>
      <c r="I67" s="7">
        <v>970856.74</v>
      </c>
      <c r="J67" s="7">
        <v>51044.32</v>
      </c>
      <c r="K67" s="7"/>
      <c r="L67" s="7"/>
      <c r="M67" s="51"/>
      <c r="N67" s="7"/>
    </row>
    <row r="68" spans="1:14" ht="17.25" customHeight="1" x14ac:dyDescent="0.25">
      <c r="A68" s="15" t="s">
        <v>45</v>
      </c>
      <c r="B68" s="7">
        <v>0</v>
      </c>
      <c r="C68" s="17">
        <v>920400</v>
      </c>
      <c r="D68" s="18">
        <v>0</v>
      </c>
      <c r="E68" s="18">
        <v>0</v>
      </c>
      <c r="F68" s="27">
        <v>0</v>
      </c>
      <c r="G68" s="27">
        <v>0</v>
      </c>
      <c r="H68" s="26">
        <v>0</v>
      </c>
      <c r="I68" s="26">
        <v>0</v>
      </c>
      <c r="J68" s="7">
        <v>0</v>
      </c>
      <c r="K68" s="7"/>
      <c r="L68" s="7"/>
      <c r="M68" s="51"/>
      <c r="N68" s="7"/>
    </row>
    <row r="69" spans="1:14" ht="17.25" customHeight="1" x14ac:dyDescent="0.25">
      <c r="A69" s="15" t="s">
        <v>46</v>
      </c>
      <c r="B69" s="7">
        <v>0</v>
      </c>
      <c r="C69" s="17">
        <v>0</v>
      </c>
      <c r="D69" s="18">
        <v>0</v>
      </c>
      <c r="E69" s="18">
        <v>0</v>
      </c>
      <c r="F69" s="27">
        <v>0</v>
      </c>
      <c r="G69" s="27">
        <v>0</v>
      </c>
      <c r="H69" s="26">
        <v>0</v>
      </c>
      <c r="I69" s="26">
        <v>0</v>
      </c>
      <c r="J69" s="7">
        <v>0</v>
      </c>
      <c r="K69" s="7"/>
      <c r="L69" s="7"/>
      <c r="M69" s="51"/>
      <c r="N69" s="7"/>
    </row>
    <row r="70" spans="1:14" ht="24" x14ac:dyDescent="0.25">
      <c r="A70" s="15" t="s">
        <v>47</v>
      </c>
      <c r="B70" s="7">
        <v>0</v>
      </c>
      <c r="C70" s="17">
        <v>0</v>
      </c>
      <c r="D70" s="18">
        <v>0</v>
      </c>
      <c r="E70" s="18">
        <v>0</v>
      </c>
      <c r="F70" s="27">
        <v>0</v>
      </c>
      <c r="G70" s="27">
        <v>0</v>
      </c>
      <c r="H70" s="26">
        <v>0</v>
      </c>
      <c r="I70" s="26">
        <v>0</v>
      </c>
      <c r="J70" s="7">
        <v>0</v>
      </c>
      <c r="K70" s="7"/>
      <c r="L70" s="7"/>
      <c r="M70" s="51"/>
      <c r="N70" s="7"/>
    </row>
    <row r="71" spans="1:14" ht="17.25" customHeight="1" x14ac:dyDescent="0.25">
      <c r="A71" s="15" t="s">
        <v>48</v>
      </c>
      <c r="B71" s="16">
        <v>0</v>
      </c>
      <c r="C71" s="16">
        <v>0</v>
      </c>
      <c r="D71" s="18">
        <v>0</v>
      </c>
      <c r="E71" s="18">
        <v>141452.5</v>
      </c>
      <c r="F71" s="7">
        <v>0</v>
      </c>
      <c r="G71" s="7">
        <v>0</v>
      </c>
      <c r="H71" s="7">
        <v>0</v>
      </c>
      <c r="I71" s="7">
        <v>145000</v>
      </c>
      <c r="J71" s="7">
        <v>0</v>
      </c>
      <c r="K71" s="7"/>
      <c r="L71" s="7"/>
      <c r="M71" s="51"/>
      <c r="N71" s="7"/>
    </row>
    <row r="72" spans="1:14" ht="17.25" customHeight="1" x14ac:dyDescent="0.25">
      <c r="A72" s="15" t="s">
        <v>49</v>
      </c>
      <c r="B72" s="16">
        <v>942619.24</v>
      </c>
      <c r="C72" s="16">
        <v>0</v>
      </c>
      <c r="D72" s="18">
        <v>0</v>
      </c>
      <c r="E72" s="18">
        <v>0</v>
      </c>
      <c r="F72" s="27">
        <v>0</v>
      </c>
      <c r="G72" s="27">
        <v>0</v>
      </c>
      <c r="H72" s="26">
        <v>0</v>
      </c>
      <c r="I72" s="26">
        <v>0</v>
      </c>
      <c r="J72" s="7">
        <v>0</v>
      </c>
      <c r="K72" s="7"/>
      <c r="L72" s="7"/>
      <c r="M72" s="51"/>
      <c r="N72" s="7"/>
    </row>
    <row r="73" spans="1:14" ht="17.25" customHeight="1" x14ac:dyDescent="0.25">
      <c r="A73" s="15" t="s">
        <v>50</v>
      </c>
      <c r="B73" s="16">
        <v>0</v>
      </c>
      <c r="C73" s="16">
        <v>0</v>
      </c>
      <c r="D73" s="18">
        <v>0</v>
      </c>
      <c r="E73" s="18">
        <v>0</v>
      </c>
      <c r="F73" s="27">
        <v>0</v>
      </c>
      <c r="G73" s="27">
        <v>0</v>
      </c>
      <c r="H73" s="26">
        <v>0</v>
      </c>
      <c r="I73" s="26">
        <v>0</v>
      </c>
      <c r="J73" s="7">
        <v>0</v>
      </c>
      <c r="K73" s="7"/>
      <c r="L73" s="7"/>
      <c r="M73" s="51"/>
      <c r="N73" s="7"/>
    </row>
    <row r="74" spans="1:14" ht="17.25" customHeight="1" x14ac:dyDescent="0.25">
      <c r="A74" s="15" t="s">
        <v>51</v>
      </c>
      <c r="B74" s="16">
        <v>0</v>
      </c>
      <c r="C74" s="16">
        <v>0</v>
      </c>
      <c r="D74" s="18">
        <v>0</v>
      </c>
      <c r="E74" s="18">
        <v>0</v>
      </c>
      <c r="F74" s="27">
        <v>0</v>
      </c>
      <c r="G74" s="27">
        <v>0</v>
      </c>
      <c r="H74" s="26">
        <v>0</v>
      </c>
      <c r="I74" s="26">
        <v>0</v>
      </c>
      <c r="J74" s="7">
        <v>0</v>
      </c>
      <c r="K74" s="7"/>
      <c r="L74" s="7"/>
      <c r="M74" s="51"/>
      <c r="N74" s="7"/>
    </row>
    <row r="75" spans="1:14" ht="17.25" customHeight="1" x14ac:dyDescent="0.25">
      <c r="A75" s="15" t="s">
        <v>52</v>
      </c>
      <c r="B75" s="16">
        <v>0</v>
      </c>
      <c r="C75" s="16">
        <f>+D75+E75+F75+G75+H75+I75+J75+K75+L75+M75+O75+P75</f>
        <v>29500</v>
      </c>
      <c r="D75" s="18">
        <v>0</v>
      </c>
      <c r="E75" s="18">
        <v>0</v>
      </c>
      <c r="F75" s="27">
        <v>0</v>
      </c>
      <c r="G75" s="18">
        <v>29500</v>
      </c>
      <c r="H75" s="26">
        <v>0</v>
      </c>
      <c r="I75" s="26">
        <v>0</v>
      </c>
      <c r="J75" s="7">
        <v>0</v>
      </c>
      <c r="K75" s="7"/>
      <c r="L75" s="7"/>
      <c r="M75" s="51"/>
      <c r="N75" s="7">
        <f t="shared" si="6"/>
        <v>59000</v>
      </c>
    </row>
    <row r="76" spans="1:14" ht="17.25" customHeight="1" x14ac:dyDescent="0.25">
      <c r="A76" s="10" t="s">
        <v>90</v>
      </c>
      <c r="B76" s="20">
        <f>+B67+B68+B69+B70+B71+B72+B73+B74</f>
        <v>5737288.4500000002</v>
      </c>
      <c r="C76" s="20">
        <f>+C67+C68</f>
        <v>969277.76</v>
      </c>
      <c r="D76" s="20">
        <f>SUM(D67:D75)</f>
        <v>0</v>
      </c>
      <c r="E76" s="20">
        <f>SUM(E67:E75)</f>
        <v>141452.5</v>
      </c>
      <c r="F76" s="20">
        <f>SUM(F67:F75)</f>
        <v>0</v>
      </c>
      <c r="G76" s="20">
        <f t="shared" ref="G76:L76" si="9">SUM(G67:G75)</f>
        <v>102660</v>
      </c>
      <c r="H76" s="20">
        <f t="shared" si="9"/>
        <v>0</v>
      </c>
      <c r="I76" s="20">
        <f t="shared" si="9"/>
        <v>1115856.74</v>
      </c>
      <c r="J76" s="20">
        <f>+J67+J68+J71+J74</f>
        <v>51044.32</v>
      </c>
      <c r="K76" s="20">
        <f t="shared" si="9"/>
        <v>0</v>
      </c>
      <c r="L76" s="20">
        <f t="shared" si="9"/>
        <v>0</v>
      </c>
      <c r="M76" s="53">
        <f>+M67+M68+M71+M72</f>
        <v>0</v>
      </c>
      <c r="N76" s="20">
        <f>+B76+F76+G76+H76+I76+J76</f>
        <v>7006849.5100000007</v>
      </c>
    </row>
    <row r="77" spans="1:14" ht="17.25" customHeight="1" x14ac:dyDescent="0.25">
      <c r="A77" s="10" t="s">
        <v>53</v>
      </c>
      <c r="B77" s="16"/>
      <c r="C77" s="16"/>
      <c r="D77" s="31"/>
      <c r="E77" s="18"/>
      <c r="F77" s="31">
        <v>0</v>
      </c>
      <c r="G77" s="20">
        <v>0</v>
      </c>
      <c r="H77" s="18">
        <v>0</v>
      </c>
      <c r="I77" s="18">
        <v>0</v>
      </c>
      <c r="J77" s="7">
        <v>0</v>
      </c>
      <c r="K77" s="7">
        <v>0</v>
      </c>
      <c r="L77" s="7">
        <v>0</v>
      </c>
      <c r="M77" s="51">
        <v>0</v>
      </c>
      <c r="N77" s="7">
        <f t="shared" si="6"/>
        <v>0</v>
      </c>
    </row>
    <row r="78" spans="1:14" ht="17.25" customHeight="1" x14ac:dyDescent="0.25">
      <c r="A78" s="15" t="s">
        <v>54</v>
      </c>
      <c r="B78" s="16">
        <v>0</v>
      </c>
      <c r="C78" s="16">
        <v>0</v>
      </c>
      <c r="D78" s="18">
        <v>0</v>
      </c>
      <c r="E78" s="18">
        <v>15621352.369999999</v>
      </c>
      <c r="F78" s="27">
        <v>0</v>
      </c>
      <c r="G78" s="7"/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51"/>
      <c r="N78" s="7"/>
    </row>
    <row r="79" spans="1:14" ht="17.25" customHeight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7">
        <v>0</v>
      </c>
      <c r="G79" s="27">
        <v>0</v>
      </c>
      <c r="H79" s="26">
        <v>0</v>
      </c>
      <c r="I79" s="26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ht="17.25" customHeight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17.25" customHeight="1" x14ac:dyDescent="0.25">
      <c r="A82" s="10" t="s">
        <v>90</v>
      </c>
      <c r="B82" s="20">
        <f>SUM(B78:B81)</f>
        <v>0</v>
      </c>
      <c r="C82" s="20">
        <v>0</v>
      </c>
      <c r="D82" s="20">
        <f t="shared" ref="D82:L82" si="10">SUM(D78:D81)</f>
        <v>0</v>
      </c>
      <c r="E82" s="20">
        <f t="shared" si="10"/>
        <v>15621352.369999999</v>
      </c>
      <c r="F82" s="20">
        <f t="shared" si="10"/>
        <v>0</v>
      </c>
      <c r="G82" s="20">
        <f>SUM(G78:G81)</f>
        <v>0</v>
      </c>
      <c r="H82" s="20">
        <f t="shared" si="10"/>
        <v>0</v>
      </c>
      <c r="I82" s="20">
        <f t="shared" si="10"/>
        <v>0</v>
      </c>
      <c r="J82" s="7">
        <f t="shared" si="10"/>
        <v>0</v>
      </c>
      <c r="K82" s="7">
        <f t="shared" si="10"/>
        <v>0</v>
      </c>
      <c r="L82" s="7">
        <f t="shared" si="10"/>
        <v>0</v>
      </c>
      <c r="M82" s="51"/>
      <c r="N82" s="7"/>
    </row>
    <row r="83" spans="1:14" ht="24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8"/>
      <c r="M83" s="51"/>
      <c r="N83" s="16">
        <f t="shared" si="6"/>
        <v>0</v>
      </c>
    </row>
    <row r="84" spans="1:14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7">
        <v>0</v>
      </c>
      <c r="G84" s="27">
        <v>0</v>
      </c>
      <c r="H84" s="26">
        <v>0</v>
      </c>
      <c r="I84" s="26">
        <v>0</v>
      </c>
      <c r="J84" s="26">
        <v>0</v>
      </c>
      <c r="K84" s="28">
        <v>0</v>
      </c>
      <c r="L84" s="38">
        <v>0</v>
      </c>
      <c r="M84" s="51">
        <v>0</v>
      </c>
      <c r="N84" s="16">
        <f t="shared" si="6"/>
        <v>0</v>
      </c>
    </row>
    <row r="85" spans="1:14" ht="24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6"/>
        <v>0</v>
      </c>
    </row>
    <row r="86" spans="1:14" s="32" customFormat="1" ht="18" customHeight="1" x14ac:dyDescent="0.25">
      <c r="A86" s="10" t="s">
        <v>90</v>
      </c>
      <c r="B86" s="20">
        <f t="shared" ref="B86:M86" si="11">SUM(B83:B85)</f>
        <v>0</v>
      </c>
      <c r="C86" s="20">
        <f t="shared" si="11"/>
        <v>0</v>
      </c>
      <c r="D86" s="20">
        <f t="shared" si="11"/>
        <v>0</v>
      </c>
      <c r="E86" s="20">
        <f t="shared" si="11"/>
        <v>0</v>
      </c>
      <c r="F86" s="20">
        <f t="shared" si="11"/>
        <v>0</v>
      </c>
      <c r="G86" s="20">
        <f t="shared" si="11"/>
        <v>0</v>
      </c>
      <c r="H86" s="20">
        <f t="shared" si="11"/>
        <v>0</v>
      </c>
      <c r="I86" s="20">
        <f t="shared" si="11"/>
        <v>0</v>
      </c>
      <c r="J86" s="20">
        <f t="shared" si="11"/>
        <v>0</v>
      </c>
      <c r="K86" s="21">
        <f t="shared" si="11"/>
        <v>0</v>
      </c>
      <c r="L86" s="20">
        <f t="shared" si="11"/>
        <v>0</v>
      </c>
      <c r="M86" s="50">
        <f t="shared" si="11"/>
        <v>0</v>
      </c>
      <c r="N86" s="16">
        <f t="shared" si="6"/>
        <v>0</v>
      </c>
    </row>
    <row r="87" spans="1:14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8"/>
      <c r="M87" s="51"/>
      <c r="N87" s="16">
        <f t="shared" si="6"/>
        <v>0</v>
      </c>
    </row>
    <row r="88" spans="1:14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7">
        <v>0</v>
      </c>
      <c r="G88" s="27">
        <v>0</v>
      </c>
      <c r="H88" s="26">
        <v>0</v>
      </c>
      <c r="I88" s="26">
        <v>0</v>
      </c>
      <c r="J88" s="26">
        <v>0</v>
      </c>
      <c r="K88" s="28">
        <v>0</v>
      </c>
      <c r="L88" s="38">
        <v>0</v>
      </c>
      <c r="M88" s="51">
        <v>0</v>
      </c>
      <c r="N88" s="20">
        <f t="shared" si="6"/>
        <v>0</v>
      </c>
    </row>
    <row r="89" spans="1:14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16">
        <f t="shared" si="6"/>
        <v>0</v>
      </c>
    </row>
    <row r="90" spans="1:14" ht="24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6"/>
        <v>0</v>
      </c>
    </row>
    <row r="91" spans="1:14" s="32" customFormat="1" ht="18" customHeight="1" x14ac:dyDescent="0.25">
      <c r="A91" s="10" t="s">
        <v>90</v>
      </c>
      <c r="B91" s="20">
        <f>SUM(B88:B90)</f>
        <v>0</v>
      </c>
      <c r="C91" s="20">
        <f t="shared" ref="C91:M91" si="12">SUM(C88:C90)</f>
        <v>0</v>
      </c>
      <c r="D91" s="20">
        <f t="shared" si="12"/>
        <v>0</v>
      </c>
      <c r="E91" s="20">
        <f t="shared" si="12"/>
        <v>0</v>
      </c>
      <c r="F91" s="20">
        <f t="shared" si="12"/>
        <v>0</v>
      </c>
      <c r="G91" s="20">
        <f t="shared" si="12"/>
        <v>0</v>
      </c>
      <c r="H91" s="20">
        <f t="shared" si="12"/>
        <v>0</v>
      </c>
      <c r="I91" s="20">
        <f t="shared" si="12"/>
        <v>0</v>
      </c>
      <c r="J91" s="20">
        <f t="shared" si="12"/>
        <v>0</v>
      </c>
      <c r="K91" s="21">
        <f t="shared" si="12"/>
        <v>0</v>
      </c>
      <c r="L91" s="20">
        <f t="shared" si="12"/>
        <v>0</v>
      </c>
      <c r="M91" s="50">
        <f t="shared" si="12"/>
        <v>0</v>
      </c>
      <c r="N91" s="16">
        <f t="shared" si="6"/>
        <v>0</v>
      </c>
    </row>
    <row r="92" spans="1:14" x14ac:dyDescent="0.25">
      <c r="A92" s="33" t="s">
        <v>65</v>
      </c>
      <c r="B92" s="18"/>
      <c r="D92" s="18"/>
      <c r="E92" s="18"/>
      <c r="F92" s="27"/>
      <c r="G92" s="27"/>
      <c r="H92" s="26"/>
      <c r="I92" s="26"/>
      <c r="J92" s="26"/>
      <c r="K92" s="28"/>
      <c r="L92" s="38"/>
      <c r="M92" s="51"/>
      <c r="N92" s="16">
        <f t="shared" si="6"/>
        <v>0</v>
      </c>
    </row>
    <row r="93" spans="1:14" x14ac:dyDescent="0.25">
      <c r="A93" s="34" t="s">
        <v>66</v>
      </c>
      <c r="B93" s="18"/>
      <c r="C93" s="27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6"/>
        <v>0</v>
      </c>
    </row>
    <row r="94" spans="1:14" x14ac:dyDescent="0.25">
      <c r="A94" s="35" t="s">
        <v>67</v>
      </c>
      <c r="B94" s="18">
        <v>0</v>
      </c>
      <c r="C94" s="27">
        <v>0</v>
      </c>
      <c r="D94" s="18">
        <v>0</v>
      </c>
      <c r="E94" s="18">
        <v>0</v>
      </c>
      <c r="F94" s="27">
        <v>0</v>
      </c>
      <c r="G94" s="27">
        <v>0</v>
      </c>
      <c r="H94" s="26">
        <v>0</v>
      </c>
      <c r="I94" s="26">
        <v>0</v>
      </c>
      <c r="J94" s="26">
        <v>0</v>
      </c>
      <c r="K94" s="28">
        <v>0</v>
      </c>
      <c r="L94" s="38">
        <v>0</v>
      </c>
      <c r="M94" s="51">
        <v>0</v>
      </c>
      <c r="N94" s="16">
        <f t="shared" si="6"/>
        <v>0</v>
      </c>
    </row>
    <row r="95" spans="1:14" ht="24" x14ac:dyDescent="0.25">
      <c r="A95" s="35" t="s">
        <v>68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6"/>
        <v>0</v>
      </c>
    </row>
    <row r="96" spans="1:14" s="32" customFormat="1" ht="18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3">SUM(D94:D95)</f>
        <v>0</v>
      </c>
      <c r="E96" s="20">
        <f t="shared" si="13"/>
        <v>0</v>
      </c>
      <c r="F96" s="20">
        <f t="shared" si="13"/>
        <v>0</v>
      </c>
      <c r="G96" s="20">
        <f t="shared" si="13"/>
        <v>0</v>
      </c>
      <c r="H96" s="20">
        <f t="shared" si="13"/>
        <v>0</v>
      </c>
      <c r="I96" s="20">
        <f t="shared" si="13"/>
        <v>0</v>
      </c>
      <c r="J96" s="20">
        <f t="shared" si="13"/>
        <v>0</v>
      </c>
      <c r="K96" s="21">
        <f t="shared" si="13"/>
        <v>0</v>
      </c>
      <c r="L96" s="20">
        <f t="shared" si="13"/>
        <v>0</v>
      </c>
      <c r="M96" s="50">
        <f t="shared" si="13"/>
        <v>0</v>
      </c>
      <c r="N96" s="20">
        <f t="shared" si="6"/>
        <v>0</v>
      </c>
    </row>
    <row r="97" spans="1:14" x14ac:dyDescent="0.25">
      <c r="A97" s="34" t="s">
        <v>69</v>
      </c>
      <c r="B97" s="18"/>
      <c r="C97" s="27"/>
      <c r="D97" s="18"/>
      <c r="E97" s="18"/>
      <c r="F97" s="27"/>
      <c r="G97" s="27"/>
      <c r="H97" s="26"/>
      <c r="I97" s="26"/>
      <c r="J97" s="26"/>
      <c r="K97" s="28"/>
      <c r="L97" s="38"/>
      <c r="M97" s="51"/>
      <c r="N97" s="16">
        <f t="shared" si="6"/>
        <v>0</v>
      </c>
    </row>
    <row r="98" spans="1:14" x14ac:dyDescent="0.25">
      <c r="A98" s="35" t="s">
        <v>70</v>
      </c>
      <c r="B98" s="18">
        <v>0</v>
      </c>
      <c r="C98" s="27">
        <v>0</v>
      </c>
      <c r="D98" s="18">
        <v>0</v>
      </c>
      <c r="E98" s="18">
        <v>0</v>
      </c>
      <c r="F98" s="27">
        <v>0</v>
      </c>
      <c r="G98" s="27">
        <v>0</v>
      </c>
      <c r="H98" s="26">
        <v>0</v>
      </c>
      <c r="I98" s="26">
        <v>0</v>
      </c>
      <c r="J98" s="26">
        <v>0</v>
      </c>
      <c r="K98" s="28">
        <v>0</v>
      </c>
      <c r="L98" s="38">
        <v>0</v>
      </c>
      <c r="M98" s="51">
        <v>0</v>
      </c>
      <c r="N98" s="16">
        <f t="shared" si="6"/>
        <v>0</v>
      </c>
    </row>
    <row r="99" spans="1:14" x14ac:dyDescent="0.25">
      <c r="A99" s="35" t="s">
        <v>71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6"/>
        <v>0</v>
      </c>
    </row>
    <row r="100" spans="1:14" s="32" customFormat="1" ht="18" customHeight="1" x14ac:dyDescent="0.25">
      <c r="A100" s="10" t="s">
        <v>90</v>
      </c>
      <c r="B100" s="20">
        <f>SUM(B98:B99)</f>
        <v>0</v>
      </c>
      <c r="C100" s="20">
        <f t="shared" ref="C100:M100" si="14">SUM(C98:C99)</f>
        <v>0</v>
      </c>
      <c r="D100" s="20">
        <f t="shared" si="14"/>
        <v>0</v>
      </c>
      <c r="E100" s="20">
        <f t="shared" si="14"/>
        <v>0</v>
      </c>
      <c r="F100" s="20">
        <f t="shared" si="14"/>
        <v>0</v>
      </c>
      <c r="G100" s="20">
        <f t="shared" si="14"/>
        <v>0</v>
      </c>
      <c r="H100" s="20">
        <f t="shared" si="14"/>
        <v>0</v>
      </c>
      <c r="I100" s="20">
        <f t="shared" si="14"/>
        <v>0</v>
      </c>
      <c r="J100" s="20">
        <f t="shared" si="14"/>
        <v>0</v>
      </c>
      <c r="K100" s="21">
        <f t="shared" si="14"/>
        <v>0</v>
      </c>
      <c r="L100" s="20">
        <f t="shared" si="14"/>
        <v>0</v>
      </c>
      <c r="M100" s="50">
        <f t="shared" si="14"/>
        <v>0</v>
      </c>
      <c r="N100" s="16">
        <f t="shared" si="6"/>
        <v>0</v>
      </c>
    </row>
    <row r="101" spans="1:14" x14ac:dyDescent="0.25">
      <c r="A101" s="34" t="s">
        <v>72</v>
      </c>
      <c r="B101" s="18"/>
      <c r="C101" s="27"/>
      <c r="D101" s="18"/>
      <c r="E101" s="18"/>
      <c r="F101" s="27"/>
      <c r="G101" s="27"/>
      <c r="H101" s="26"/>
      <c r="I101" s="26"/>
      <c r="J101" s="26"/>
      <c r="K101" s="28"/>
      <c r="L101" s="38"/>
      <c r="M101" s="51"/>
      <c r="N101" s="16">
        <f t="shared" si="6"/>
        <v>0</v>
      </c>
    </row>
    <row r="102" spans="1:14" x14ac:dyDescent="0.25">
      <c r="A102" s="36" t="s">
        <v>73</v>
      </c>
      <c r="B102" s="18">
        <v>0</v>
      </c>
      <c r="C102" s="27">
        <v>0</v>
      </c>
      <c r="D102" s="18">
        <v>0</v>
      </c>
      <c r="E102" s="18">
        <v>0</v>
      </c>
      <c r="F102" s="27">
        <v>0</v>
      </c>
      <c r="G102" s="27">
        <v>0</v>
      </c>
      <c r="H102" s="26">
        <v>0</v>
      </c>
      <c r="I102" s="26">
        <v>0</v>
      </c>
      <c r="J102" s="26">
        <v>0</v>
      </c>
      <c r="K102" s="28">
        <v>0</v>
      </c>
      <c r="L102" s="38">
        <v>0</v>
      </c>
      <c r="M102" s="51">
        <v>0</v>
      </c>
      <c r="N102" s="16">
        <f t="shared" si="6"/>
        <v>0</v>
      </c>
    </row>
    <row r="103" spans="1:14" s="32" customFormat="1" ht="18" customHeight="1" x14ac:dyDescent="0.25">
      <c r="A103" s="10" t="s">
        <v>90</v>
      </c>
      <c r="B103" s="20">
        <f>SUM(B102)</f>
        <v>0</v>
      </c>
      <c r="C103" s="20">
        <f t="shared" ref="C103:M103" si="15">SUM(C101:C102)</f>
        <v>0</v>
      </c>
      <c r="D103" s="20">
        <f t="shared" si="15"/>
        <v>0</v>
      </c>
      <c r="E103" s="20">
        <f t="shared" si="15"/>
        <v>0</v>
      </c>
      <c r="F103" s="20">
        <f t="shared" si="15"/>
        <v>0</v>
      </c>
      <c r="G103" s="20">
        <f t="shared" si="15"/>
        <v>0</v>
      </c>
      <c r="H103" s="20">
        <f t="shared" si="15"/>
        <v>0</v>
      </c>
      <c r="I103" s="20">
        <f t="shared" si="15"/>
        <v>0</v>
      </c>
      <c r="J103" s="20">
        <f t="shared" si="15"/>
        <v>0</v>
      </c>
      <c r="K103" s="21">
        <f t="shared" si="15"/>
        <v>0</v>
      </c>
      <c r="L103" s="20">
        <f t="shared" si="15"/>
        <v>0</v>
      </c>
      <c r="M103" s="50">
        <f t="shared" si="15"/>
        <v>0</v>
      </c>
      <c r="N103" s="16">
        <f t="shared" si="6"/>
        <v>0</v>
      </c>
    </row>
    <row r="104" spans="1:14" x14ac:dyDescent="0.25">
      <c r="A104" s="37" t="s">
        <v>74</v>
      </c>
      <c r="B104" s="38">
        <f>SUM(B25,B36,B47,B56,B65,B76,B82,B86,B91,B96,B100,B103)</f>
        <v>48481790.659999996</v>
      </c>
      <c r="C104" s="38">
        <f>SUM(C25,C36,C47,C56,C65,C76,C82,C86,C91,C96,C100,C103)</f>
        <v>44732438.249999985</v>
      </c>
      <c r="D104" s="38">
        <f>SUM(D25,D36,D47,D56,D65,D76,D82,D86,D91,D96,D100,D103)</f>
        <v>40316622</v>
      </c>
      <c r="E104" s="38">
        <f t="shared" ref="E104:M104" si="16">SUM(E25,E36,E47,E56,E65,E76,E82,E86,E91,E96,E100,E103)</f>
        <v>58677247</v>
      </c>
      <c r="F104" s="38">
        <f t="shared" si="16"/>
        <v>40355016.650000006</v>
      </c>
      <c r="G104" s="38">
        <f t="shared" si="16"/>
        <v>42748596.269999996</v>
      </c>
      <c r="H104" s="38">
        <f t="shared" si="16"/>
        <v>68608673.540000007</v>
      </c>
      <c r="I104" s="38">
        <f t="shared" si="16"/>
        <v>70428317.179999992</v>
      </c>
      <c r="J104" s="38">
        <f t="shared" si="16"/>
        <v>43101043.949999996</v>
      </c>
      <c r="K104" s="29">
        <f t="shared" si="16"/>
        <v>0</v>
      </c>
      <c r="L104" s="38">
        <f t="shared" si="16"/>
        <v>0</v>
      </c>
      <c r="M104" s="51">
        <f t="shared" si="16"/>
        <v>0</v>
      </c>
      <c r="N104" s="20">
        <f t="shared" si="6"/>
        <v>457449745.5</v>
      </c>
    </row>
    <row r="105" spans="1:14" x14ac:dyDescent="0.25">
      <c r="A105" s="37" t="s">
        <v>75</v>
      </c>
      <c r="B105" s="38">
        <f>SUM(B25,B36,B47,B56,B65,B76,B82,B86,B91,B96,B100,B103)</f>
        <v>48481790.659999996</v>
      </c>
      <c r="C105" s="38">
        <f t="shared" ref="C105:H105" si="17">SUM(C25,C36,C47,C56,C65,C76,C82,C86,C91,C96,C100,C103)</f>
        <v>44732438.249999985</v>
      </c>
      <c r="D105" s="38">
        <f t="shared" si="17"/>
        <v>40316622</v>
      </c>
      <c r="E105" s="38">
        <f>SUM(E25,E36,E47,E56,E65,E76,E82,E86,E91,E96,E100,E103)</f>
        <v>58677247</v>
      </c>
      <c r="F105" s="38">
        <f>SUM(F25,F36,F47,F56,F65,F76,F82,F86,F91,F96,F100,F103)</f>
        <v>40355016.650000006</v>
      </c>
      <c r="G105" s="38">
        <f t="shared" si="17"/>
        <v>42748596.269999996</v>
      </c>
      <c r="H105" s="38">
        <f t="shared" si="17"/>
        <v>68608673.540000007</v>
      </c>
      <c r="I105" s="38">
        <f>SUM(I25,I36,I47,I56,I65,I76,I82,I86,I91,I96,I100,I103)</f>
        <v>70428317.179999992</v>
      </c>
      <c r="J105" s="38">
        <f>SUM(J25,J36,J47,J56,J65,J76,J82,J86,J91,J96,J100,J103)</f>
        <v>43101043.949999996</v>
      </c>
      <c r="K105" s="38">
        <f t="shared" ref="K105:L105" si="18">SUM(K25,K36,K47,K56,K65,K76,K82,K86,K91,K96,K100,K103)</f>
        <v>0</v>
      </c>
      <c r="L105" s="38">
        <f t="shared" si="18"/>
        <v>0</v>
      </c>
      <c r="M105" s="54">
        <f>SUM(M25,M36,M47,M56,M65,M76,M82,M86,M91,M96,M100,M103)</f>
        <v>0</v>
      </c>
      <c r="N105" s="20">
        <f>+SUM(B105:J105)</f>
        <v>457449745.5</v>
      </c>
    </row>
    <row r="106" spans="1:14" x14ac:dyDescent="0.25">
      <c r="A106" s="31" t="s">
        <v>76</v>
      </c>
      <c r="B106" s="18"/>
    </row>
    <row r="107" spans="1:14" x14ac:dyDescent="0.25">
      <c r="A107" s="57" t="s">
        <v>111</v>
      </c>
      <c r="B107" s="18"/>
      <c r="N107" s="18"/>
    </row>
    <row r="108" spans="1:14" x14ac:dyDescent="0.25">
      <c r="A108" s="31" t="s">
        <v>109</v>
      </c>
      <c r="B108" s="18"/>
      <c r="H108" s="39"/>
      <c r="N108" s="18"/>
    </row>
    <row r="109" spans="1:14" x14ac:dyDescent="0.25">
      <c r="A109" s="31"/>
      <c r="B109" s="18"/>
      <c r="H109" s="39"/>
      <c r="N109" s="18"/>
    </row>
    <row r="110" spans="1:14" ht="20.25" customHeight="1" x14ac:dyDescent="0.35">
      <c r="A110" s="31" t="s">
        <v>108</v>
      </c>
      <c r="B110" s="18"/>
      <c r="H110" s="39"/>
      <c r="N110" s="18"/>
    </row>
    <row r="111" spans="1:14" x14ac:dyDescent="0.25">
      <c r="A111" s="31" t="s">
        <v>95</v>
      </c>
      <c r="B111" s="18"/>
      <c r="H111" s="39"/>
      <c r="N111" s="18"/>
    </row>
    <row r="112" spans="1:14" ht="16.5" customHeight="1" x14ac:dyDescent="0.25">
      <c r="A112" s="31" t="s">
        <v>96</v>
      </c>
      <c r="B112" s="18"/>
      <c r="H112" s="39"/>
      <c r="N112" s="18"/>
    </row>
    <row r="113" spans="1:14" x14ac:dyDescent="0.25">
      <c r="A113" s="31"/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40"/>
      <c r="C116" s="39"/>
      <c r="N116" s="40"/>
    </row>
    <row r="117" spans="1:14" ht="15.75" x14ac:dyDescent="0.25">
      <c r="A117" s="40"/>
      <c r="D117" s="41"/>
      <c r="E117" s="39"/>
      <c r="I117" s="59"/>
      <c r="J117" s="59"/>
      <c r="N117" s="40"/>
    </row>
    <row r="118" spans="1:14" ht="15.75" x14ac:dyDescent="0.25">
      <c r="A118" s="40"/>
      <c r="D118" s="41"/>
      <c r="E118" s="39"/>
      <c r="I118" s="42"/>
      <c r="J118" s="42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3"/>
      <c r="B120" s="43"/>
      <c r="C120" s="59" t="s">
        <v>97</v>
      </c>
      <c r="D120" s="59"/>
      <c r="E120" s="59"/>
      <c r="G120" s="59" t="s">
        <v>106</v>
      </c>
      <c r="H120" s="59"/>
      <c r="I120" s="59"/>
      <c r="J120" s="42"/>
      <c r="N120" s="40"/>
    </row>
    <row r="121" spans="1:14" ht="15.75" x14ac:dyDescent="0.25">
      <c r="A121" s="43"/>
      <c r="B121" s="43"/>
      <c r="C121" s="59" t="s">
        <v>98</v>
      </c>
      <c r="D121" s="59"/>
      <c r="E121" s="59"/>
      <c r="F121" s="43"/>
      <c r="G121" s="59" t="s">
        <v>89</v>
      </c>
      <c r="H121" s="59"/>
      <c r="I121" s="59"/>
    </row>
    <row r="122" spans="1:14" ht="15.75" x14ac:dyDescent="0.25">
      <c r="B122" s="59"/>
      <c r="C122" s="59"/>
      <c r="E122" s="59"/>
      <c r="F122" s="59"/>
    </row>
    <row r="123" spans="1:14" ht="42.75" customHeight="1" x14ac:dyDescent="0.25"/>
  </sheetData>
  <mergeCells count="12"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  <mergeCell ref="C120:E120"/>
    <mergeCell ref="G120:I120"/>
    <mergeCell ref="G121:I1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6" max="14" man="1"/>
    <brk id="1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9E0336-A41F-46B4-A204-FA2F0F2B57E8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0e13dc4f-122b-4d99-99b9-8e0078ca2828"/>
    <ds:schemaRef ds:uri="http://purl.org/dc/elements/1.1/"/>
    <ds:schemaRef ds:uri="http://schemas.openxmlformats.org/package/2006/metadata/core-properties"/>
    <ds:schemaRef ds:uri="28489dc2-50cf-493e-a704-cb1420394a7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E77C62-3D50-4B55-A694-2E9925F28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2025-07-03T13:31:14Z</cp:lastPrinted>
  <dcterms:created xsi:type="dcterms:W3CDTF">2020-03-06T14:55:33Z</dcterms:created>
  <dcterms:modified xsi:type="dcterms:W3CDTF">2025-07-03T13:31:28Z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