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rinidad\Downloads\"/>
    </mc:Choice>
  </mc:AlternateContent>
  <xr:revisionPtr revIDLastSave="0" documentId="13_ncr:1_{C1F617BC-D9D3-477D-83EF-71CF3BED998D}" xr6:coauthVersionLast="47" xr6:coauthVersionMax="47" xr10:uidLastSave="{00000000-0000-0000-0000-000000000000}"/>
  <bookViews>
    <workbookView xWindow="-120" yWindow="-120" windowWidth="29040" windowHeight="15720" xr2:uid="{841B0535-FFF2-49CA-AAFC-35103608C5B9}"/>
  </bookViews>
  <sheets>
    <sheet name="RM enero 2024" sheetId="4" r:id="rId1"/>
    <sheet name="RM febrero 2025" sheetId="6" r:id="rId2"/>
    <sheet name="RM marzo 2025" sheetId="7" r:id="rId3"/>
  </sheets>
  <externalReferences>
    <externalReference r:id="rId4"/>
  </externalReferences>
  <definedNames>
    <definedName name="_xlnm.Print_Area" localSheetId="0">'RM enero 2024'!$A$1:$I$137</definedName>
    <definedName name="_xlnm.Print_Area" localSheetId="1">'RM febrero 2025'!$A$1:$I$137</definedName>
    <definedName name="_xlnm.Print_Area" localSheetId="2">'RM marzo 2025'!$A$1:$I$137</definedName>
    <definedName name="Área_de_impresión1">'[1]7.7.6'!$A$1:$AQ$58</definedName>
    <definedName name="Área_de_impresión2" localSheetId="0">'[1]7.7.6'!#REF!</definedName>
    <definedName name="Área_de_impresión2" localSheetId="1">'[1]7.7.6'!#REF!</definedName>
    <definedName name="Área_de_impresión2" localSheetId="2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 localSheetId="1">'[1]7.7.6'!#REF!</definedName>
    <definedName name="Exceso1" localSheetId="2">'[1]7.7.6'!#REF!</definedName>
    <definedName name="Exceso1">'[1]7.7.6'!#REF!</definedName>
    <definedName name="Exceso2" localSheetId="0">'[1]7.7.6'!#REF!</definedName>
    <definedName name="Exceso2" localSheetId="1">'[1]7.7.6'!#REF!</definedName>
    <definedName name="Exceso2" localSheetId="2">'[1]7.7.6'!#REF!</definedName>
    <definedName name="Exceso2">'[1]7.7.6'!#REF!</definedName>
    <definedName name="Print1">'[1]7.7.6'!$A$1:$AQ$58</definedName>
    <definedName name="Print2" localSheetId="0">'[1]7.7.6'!#REF!</definedName>
    <definedName name="Print2" localSheetId="1">'[1]7.7.6'!#REF!</definedName>
    <definedName name="Print2" localSheetId="2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7" l="1"/>
  <c r="G122" i="7"/>
  <c r="G121" i="7"/>
  <c r="H121" i="7" s="1"/>
  <c r="G120" i="7"/>
  <c r="H120" i="7" s="1"/>
  <c r="G119" i="7"/>
  <c r="H119" i="7" s="1"/>
  <c r="G116" i="7"/>
  <c r="H116" i="7" s="1"/>
  <c r="H115" i="7"/>
  <c r="G115" i="7"/>
  <c r="G112" i="7"/>
  <c r="H112" i="7" s="1"/>
  <c r="G111" i="7"/>
  <c r="H111" i="7" s="1"/>
  <c r="G108" i="7"/>
  <c r="H108" i="7" s="1"/>
  <c r="G107" i="7"/>
  <c r="H107" i="7" s="1"/>
  <c r="H106" i="7"/>
  <c r="G106" i="7"/>
  <c r="G105" i="7"/>
  <c r="H105" i="7" s="1"/>
  <c r="H104" i="7"/>
  <c r="G104" i="7"/>
  <c r="H103" i="7"/>
  <c r="G103" i="7"/>
  <c r="G102" i="7"/>
  <c r="H102" i="7" s="1"/>
  <c r="G101" i="7"/>
  <c r="H101" i="7" s="1"/>
  <c r="G100" i="7"/>
  <c r="H100" i="7" s="1"/>
  <c r="G99" i="7"/>
  <c r="H99" i="7" s="1"/>
  <c r="G98" i="7"/>
  <c r="H98" i="7" s="1"/>
  <c r="G97" i="7"/>
  <c r="H97" i="7" s="1"/>
  <c r="G94" i="7"/>
  <c r="H94" i="7" s="1"/>
  <c r="F94" i="7"/>
  <c r="G93" i="7"/>
  <c r="H93" i="7" s="1"/>
  <c r="F93" i="7"/>
  <c r="G92" i="7"/>
  <c r="H92" i="7" s="1"/>
  <c r="F92" i="7"/>
  <c r="G91" i="7"/>
  <c r="H91" i="7" s="1"/>
  <c r="D90" i="7"/>
  <c r="G90" i="7" s="1"/>
  <c r="H90" i="7" s="1"/>
  <c r="G89" i="7"/>
  <c r="H89" i="7" s="1"/>
  <c r="G88" i="7"/>
  <c r="H88" i="7" s="1"/>
  <c r="G87" i="7"/>
  <c r="H87" i="7" s="1"/>
  <c r="F87" i="7"/>
  <c r="G86" i="7"/>
  <c r="H86" i="7" s="1"/>
  <c r="F86" i="7"/>
  <c r="G85" i="7"/>
  <c r="H85" i="7" s="1"/>
  <c r="F85" i="7"/>
  <c r="G84" i="7"/>
  <c r="H84" i="7" s="1"/>
  <c r="H83" i="7"/>
  <c r="G83" i="7"/>
  <c r="G82" i="7"/>
  <c r="H82" i="7" s="1"/>
  <c r="D81" i="7"/>
  <c r="G81" i="7" s="1"/>
  <c r="H81" i="7" s="1"/>
  <c r="D80" i="7"/>
  <c r="F84" i="7" s="1"/>
  <c r="G78" i="7"/>
  <c r="F78" i="7"/>
  <c r="G77" i="7"/>
  <c r="H77" i="7" s="1"/>
  <c r="F77" i="7"/>
  <c r="G76" i="7"/>
  <c r="H76" i="7" s="1"/>
  <c r="F76" i="7"/>
  <c r="G75" i="7"/>
  <c r="D74" i="7"/>
  <c r="F74" i="7" s="1"/>
  <c r="G73" i="7"/>
  <c r="D72" i="7"/>
  <c r="F72" i="7" s="1"/>
  <c r="G71" i="7"/>
  <c r="H71" i="7" s="1"/>
  <c r="G70" i="7"/>
  <c r="H70" i="7" s="1"/>
  <c r="F70" i="7"/>
  <c r="G69" i="7"/>
  <c r="H69" i="7" s="1"/>
  <c r="F69" i="7"/>
  <c r="G68" i="7"/>
  <c r="D67" i="7"/>
  <c r="G67" i="7" s="1"/>
  <c r="H67" i="7" s="1"/>
  <c r="G66" i="7"/>
  <c r="H66" i="7" s="1"/>
  <c r="D65" i="7"/>
  <c r="G65" i="7" s="1"/>
  <c r="H65" i="7" s="1"/>
  <c r="D64" i="7"/>
  <c r="F66" i="7" s="1"/>
  <c r="G62" i="7"/>
  <c r="H62" i="7" s="1"/>
  <c r="F62" i="7"/>
  <c r="G61" i="7"/>
  <c r="H61" i="7" s="1"/>
  <c r="F61" i="7"/>
  <c r="H60" i="7"/>
  <c r="G60" i="7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F54" i="7"/>
  <c r="G53" i="7"/>
  <c r="H53" i="7" s="1"/>
  <c r="F53" i="7"/>
  <c r="H52" i="7"/>
  <c r="G52" i="7"/>
  <c r="G51" i="7"/>
  <c r="H51" i="7" s="1"/>
  <c r="G50" i="7"/>
  <c r="D49" i="7"/>
  <c r="F49" i="7" s="1"/>
  <c r="G48" i="7"/>
  <c r="H48" i="7" s="1"/>
  <c r="G47" i="7"/>
  <c r="H47" i="7" s="1"/>
  <c r="F47" i="7"/>
  <c r="G46" i="7"/>
  <c r="H46" i="7" s="1"/>
  <c r="F46" i="7"/>
  <c r="G45" i="7"/>
  <c r="H45" i="7" s="1"/>
  <c r="F45" i="7"/>
  <c r="H44" i="7"/>
  <c r="G44" i="7"/>
  <c r="G43" i="7"/>
  <c r="H43" i="7" s="1"/>
  <c r="G42" i="7"/>
  <c r="H42" i="7" s="1"/>
  <c r="D41" i="7"/>
  <c r="F41" i="7" s="1"/>
  <c r="D40" i="7"/>
  <c r="F43" i="7" s="1"/>
  <c r="H35" i="7"/>
  <c r="G35" i="7"/>
  <c r="G34" i="7"/>
  <c r="H34" i="7" s="1"/>
  <c r="G33" i="7"/>
  <c r="H33" i="7" s="1"/>
  <c r="G32" i="7"/>
  <c r="H32" i="7" s="1"/>
  <c r="G31" i="7"/>
  <c r="D30" i="7"/>
  <c r="F30" i="7" s="1"/>
  <c r="G29" i="7"/>
  <c r="H29" i="7" s="1"/>
  <c r="G28" i="7"/>
  <c r="H28" i="7" s="1"/>
  <c r="F28" i="7"/>
  <c r="H27" i="7"/>
  <c r="G27" i="7"/>
  <c r="G26" i="7"/>
  <c r="H26" i="7" s="1"/>
  <c r="G25" i="7"/>
  <c r="H25" i="7" s="1"/>
  <c r="G24" i="7"/>
  <c r="H24" i="7" s="1"/>
  <c r="G23" i="7"/>
  <c r="H23" i="7" s="1"/>
  <c r="D22" i="7"/>
  <c r="F22" i="7" s="1"/>
  <c r="D21" i="7"/>
  <c r="F34" i="7" s="1"/>
  <c r="H19" i="7"/>
  <c r="G19" i="7"/>
  <c r="G18" i="7"/>
  <c r="H18" i="7" s="1"/>
  <c r="G17" i="7"/>
  <c r="H17" i="7" s="1"/>
  <c r="G16" i="7"/>
  <c r="H16" i="7" s="1"/>
  <c r="D15" i="7"/>
  <c r="F15" i="7" s="1"/>
  <c r="G14" i="7"/>
  <c r="H14" i="7" s="1"/>
  <c r="G13" i="7"/>
  <c r="H13" i="7" s="1"/>
  <c r="F13" i="7"/>
  <c r="G12" i="7"/>
  <c r="H12" i="7" s="1"/>
  <c r="F12" i="7"/>
  <c r="H11" i="7"/>
  <c r="G11" i="7"/>
  <c r="G10" i="7"/>
  <c r="H10" i="7" s="1"/>
  <c r="G9" i="7"/>
  <c r="H9" i="7" s="1"/>
  <c r="G8" i="7"/>
  <c r="H8" i="7" s="1"/>
  <c r="D7" i="7"/>
  <c r="G7" i="7" s="1"/>
  <c r="H7" i="7" s="1"/>
  <c r="D6" i="7"/>
  <c r="F9" i="7" s="1"/>
  <c r="F7" i="7" l="1"/>
  <c r="F14" i="7"/>
  <c r="G22" i="7"/>
  <c r="H22" i="7" s="1"/>
  <c r="F55" i="7"/>
  <c r="F40" i="7"/>
  <c r="G40" i="7"/>
  <c r="H40" i="7" s="1"/>
  <c r="G64" i="7"/>
  <c r="H64" i="7" s="1"/>
  <c r="F31" i="7"/>
  <c r="F56" i="7"/>
  <c r="G15" i="7"/>
  <c r="H15" i="7" s="1"/>
  <c r="G72" i="7"/>
  <c r="H72" i="7" s="1"/>
  <c r="F16" i="7"/>
  <c r="F57" i="7"/>
  <c r="F81" i="7"/>
  <c r="F58" i="7"/>
  <c r="F21" i="7"/>
  <c r="G6" i="7"/>
  <c r="H6" i="7" s="1"/>
  <c r="F71" i="7"/>
  <c r="G30" i="7"/>
  <c r="H30" i="7" s="1"/>
  <c r="G80" i="7"/>
  <c r="H80" i="7" s="1"/>
  <c r="F24" i="7"/>
  <c r="G41" i="7"/>
  <c r="H41" i="7" s="1"/>
  <c r="G49" i="7"/>
  <c r="H49" i="7" s="1"/>
  <c r="F42" i="7"/>
  <c r="F33" i="7"/>
  <c r="F82" i="7"/>
  <c r="F90" i="7"/>
  <c r="F18" i="7"/>
  <c r="F59" i="7"/>
  <c r="F11" i="7"/>
  <c r="F27" i="7"/>
  <c r="F44" i="7"/>
  <c r="F75" i="7"/>
  <c r="F91" i="7"/>
  <c r="G21" i="7"/>
  <c r="H21" i="7" s="1"/>
  <c r="D38" i="7"/>
  <c r="G38" i="7" s="1"/>
  <c r="H38" i="7" s="1"/>
  <c r="F64" i="7"/>
  <c r="F48" i="7"/>
  <c r="F80" i="7"/>
  <c r="F88" i="7"/>
  <c r="F8" i="7"/>
  <c r="F65" i="7"/>
  <c r="F89" i="7"/>
  <c r="F25" i="7"/>
  <c r="F17" i="7"/>
  <c r="F10" i="7"/>
  <c r="F51" i="7"/>
  <c r="G74" i="7"/>
  <c r="H74" i="7" s="1"/>
  <c r="F19" i="7"/>
  <c r="F35" i="7"/>
  <c r="F52" i="7"/>
  <c r="F60" i="7"/>
  <c r="F68" i="7"/>
  <c r="D37" i="7"/>
  <c r="G37" i="7" s="1"/>
  <c r="H37" i="7" s="1"/>
  <c r="F29" i="7"/>
  <c r="F6" i="7"/>
  <c r="F23" i="7"/>
  <c r="F32" i="7"/>
  <c r="F73" i="7"/>
  <c r="F50" i="7"/>
  <c r="F26" i="7"/>
  <c r="F67" i="7"/>
  <c r="F83" i="7"/>
</calcChain>
</file>

<file path=xl/sharedStrings.xml><?xml version="1.0" encoding="utf-8"?>
<sst xmlns="http://schemas.openxmlformats.org/spreadsheetml/2006/main" count="490" uniqueCount="85">
  <si>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</si>
  <si>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</si>
  <si>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</si>
  <si>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</si>
  <si>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</si>
  <si>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</si>
  <si>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</si>
  <si>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</si>
  <si>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</si>
  <si>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</si>
  <si>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</si>
  <si>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</si>
  <si>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</si>
  <si>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</si>
  <si>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</si>
  <si>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</si>
  <si>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</si>
  <si>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</si>
  <si>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</si>
  <si>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</si>
  <si>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t>n/a</t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</si>
  <si>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</si>
  <si>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</si>
  <si>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</si>
  <si>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</si>
  <si>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</si>
  <si>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</si>
  <si>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</si>
  <si>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</si>
  <si>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</si>
  <si>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</si>
  <si>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</si>
  <si>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</si>
  <si>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</si>
  <si>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</si>
  <si>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</si>
  <si>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</si>
  <si>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</si>
  <si>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</si>
  <si>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</si>
  <si>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</si>
  <si>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</si>
  <si>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</si>
  <si>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</si>
  <si>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</si>
  <si>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</si>
  <si>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</si>
  <si>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</si>
  <si>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</si>
  <si>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</si>
  <si>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t>n/a = No aplica</t>
  </si>
  <si>
    <t>Fuente VISTAS-UNIPAGO.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</si>
  <si>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</si>
  <si>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</si>
  <si>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r>
      <t xml:space="preserve">1 </t>
    </r>
    <r>
      <rPr>
        <sz val="8"/>
        <rFont val="Calbri"/>
      </rPr>
      <t>Incluyen afiliados fallecidos y afiliados que han recibido algun tipo de beneficio.</t>
    </r>
  </si>
  <si>
    <r>
      <t>2</t>
    </r>
    <r>
      <rPr>
        <sz val="8"/>
        <rFont val="Calbri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</si>
  <si>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8"/>
        <rFont val="Calbri"/>
      </rPr>
      <t>Se refiere a los afiliados y/o cotizantes que no han elegido su AFP.</t>
    </r>
  </si>
  <si>
    <r>
      <t>4</t>
    </r>
    <r>
      <rPr>
        <sz val="8"/>
        <rFont val="Calbri"/>
      </rPr>
      <t>Calculada sobre la base de afiliados acumulados.</t>
    </r>
  </si>
  <si>
    <r>
      <rPr>
        <vertAlign val="superscript"/>
        <sz val="8"/>
        <rFont val="Calbri"/>
      </rPr>
      <t>6</t>
    </r>
    <r>
      <rPr>
        <sz val="8"/>
        <rFont val="Calbri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</si>
  <si>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bri"/>
      </rPr>
      <t>7</t>
    </r>
    <r>
      <rPr>
        <sz val="8"/>
        <rFont val="Calbri"/>
      </rPr>
      <t>No incluye INABIMA</t>
    </r>
  </si>
  <si>
    <r>
      <rPr>
        <vertAlign val="superscript"/>
        <sz val="8"/>
        <rFont val="Calbri"/>
      </rPr>
      <t>8</t>
    </r>
    <r>
      <rPr>
        <sz val="8"/>
        <rFont val="Calbri"/>
      </rPr>
      <t>Montos individualizados a partir de la promulgación de la Ley 13-20 que modifica la Ley 87-01.</t>
    </r>
  </si>
  <si>
    <r>
      <t>9</t>
    </r>
    <r>
      <rPr>
        <sz val="8"/>
        <rFont val="Calbri"/>
      </rPr>
      <t>Este monto expresado en pesos representa las inversiones del fondo de INABIMA en el Banco Central de la República Dominicana y en el Ministerio de Hacienda.</t>
    </r>
  </si>
  <si>
    <r>
      <t>10</t>
    </r>
    <r>
      <rPr>
        <sz val="8"/>
        <rFont val="Calbri"/>
      </rPr>
      <t>Rentabilidad nominal de los últimos 12 meses.</t>
    </r>
  </si>
  <si>
    <r>
      <t>11</t>
    </r>
    <r>
      <rPr>
        <sz val="8"/>
        <rFont val="Calbri"/>
      </rPr>
      <t>Promedio ponderado sobre la base del patrimonio de los fondos de pensiones (no incluye Ministerio de Hacienda).</t>
    </r>
  </si>
  <si>
    <r>
      <t>12</t>
    </r>
    <r>
      <rPr>
        <sz val="8"/>
        <rFont val="Calbri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</si>
  <si>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r>
      <rPr>
        <vertAlign val="superscript"/>
        <sz val="8"/>
        <rFont val="Calbri"/>
      </rPr>
      <t>5</t>
    </r>
    <r>
      <rPr>
        <sz val="8"/>
        <rFont val="Calbri"/>
      </rPr>
      <t>El mercado potencial usado para el año 2024 es de 3,112,274 según las estimaciones realizadas por la SIPEN a partir de la Encuesta Nacional Continua de Fuerza de Trabajo que elabora el Banco Central de la República Dominicana.</t>
    </r>
  </si>
  <si>
    <t>Beneficios de afiliados de ingreso tardío</t>
  </si>
  <si>
    <t>Pensiones por discapacidad</t>
  </si>
  <si>
    <t>Resumen estadístico previsional al 31 de enero del 2024</t>
  </si>
  <si>
    <t>Enero 2024</t>
  </si>
  <si>
    <t>Octubre 2024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</si>
  <si>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</si>
  <si>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Cotizantes</t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</si>
  <si>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</si>
  <si>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</si>
  <si>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</si>
  <si>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</si>
  <si>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Pensiones por sobrevivencia</t>
  </si>
  <si>
    <t>Resumen estadístico previsional al 28 de febrero del 2025</t>
  </si>
  <si>
    <t>Febrero 2025</t>
  </si>
  <si>
    <t>Noviembre 2024</t>
  </si>
  <si>
    <t>-</t>
  </si>
  <si>
    <t>Marzo 2025</t>
  </si>
  <si>
    <t>Diciembre 2024</t>
  </si>
  <si>
    <t>Resumen estadístico previsional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</si>
</sst>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-* #,##0.00\ _€_-;\-* #,##0.00\ _€_-;_-* &quot;-&quot;??\ _€_-;_-@_-"/>
    <numFmt numFmtId="169" formatCode="_(&quot;RD$&quot;* #,##0.00_);_(&quot;RD$&quot;* \(#,##0.00\);_(&quot;RD$&quot;* &quot;-&quot;??_);_(@_)"/>
    <numFmt numFmtId="170" formatCode="_([$€-2]* #,##0.00_);_([$€-2]* \(#,##0.00\);_([$€-2]* &quot;-&quot;??_)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bri"/>
    </font>
    <font>
      <vertAlign val="superscript"/>
      <sz val="8"/>
      <name val="Cal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170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170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0" xfId="3" applyFont="1" applyFill="1" applyAlignment="1">
      <alignment vertical="center" wrapText="1" shrinkToFit="1"/>
    </xf>
    <xf numFmtId="3" fontId="3" fillId="0" borderId="0" xfId="4" applyNumberFormat="1" applyFont="1" applyFill="1" applyBorder="1" applyAlignment="1">
      <alignment horizontal="center"/>
    </xf>
    <xf numFmtId="167" fontId="3" fillId="0" borderId="0" xfId="6" applyNumberFormat="1" applyFont="1" applyFill="1" applyBorder="1" applyAlignment="1">
      <alignment horizontal="center" wrapText="1"/>
    </xf>
    <xf numFmtId="166" fontId="3" fillId="0" borderId="0" xfId="4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6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6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6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49" fontId="3" fillId="2" borderId="0" xfId="10" applyNumberFormat="1" applyFont="1" applyFill="1" applyAlignment="1">
      <alignment horizontal="center" vertical="center" wrapText="1"/>
    </xf>
    <xf numFmtId="3" fontId="3" fillId="2" borderId="0" xfId="1" applyNumberFormat="1" applyFont="1" applyFill="1"/>
    <xf numFmtId="0" fontId="5" fillId="2" borderId="0" xfId="3" applyFont="1" applyFill="1" applyAlignment="1">
      <alignment vertical="center" wrapText="1" shrinkToFit="1"/>
    </xf>
    <xf numFmtId="0" fontId="6" fillId="0" borderId="0" xfId="1" applyFont="1" applyAlignment="1">
      <alignment horizontal="right"/>
    </xf>
    <xf numFmtId="165" fontId="3" fillId="0" borderId="0" xfId="10" applyFont="1" applyAlignment="1">
      <alignment horizontal="center"/>
    </xf>
    <xf numFmtId="0" fontId="3" fillId="0" borderId="0" xfId="3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10" fontId="3" fillId="0" borderId="0" xfId="4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20" fillId="0" borderId="0" xfId="1" applyFont="1" applyAlignment="1">
      <alignment wrapText="1"/>
    </xf>
    <xf numFmtId="0" fontId="20" fillId="0" borderId="0" xfId="1" applyFont="1"/>
    <xf numFmtId="0" fontId="20" fillId="0" borderId="1" xfId="1" applyFont="1" applyBorder="1"/>
    <xf numFmtId="166" fontId="20" fillId="0" borderId="0" xfId="1" applyNumberFormat="1" applyFont="1"/>
    <xf numFmtId="0" fontId="20" fillId="0" borderId="0" xfId="3" applyFont="1"/>
    <xf numFmtId="0" fontId="20" fillId="0" borderId="3" xfId="1" applyFont="1" applyBorder="1"/>
    <xf numFmtId="0" fontId="20" fillId="0" borderId="0" xfId="3" applyFont="1" applyAlignment="1">
      <alignment horizontal="left" vertical="center" wrapText="1" shrinkToFit="1"/>
    </xf>
    <xf numFmtId="0" fontId="21" fillId="0" borderId="0" xfId="3" applyFont="1" applyAlignment="1">
      <alignment vertical="center" wrapText="1" shrinkToFit="1"/>
    </xf>
    <xf numFmtId="10" fontId="3" fillId="0" borderId="0" xfId="9" applyNumberFormat="1" applyFont="1" applyAlignment="1">
      <alignment horizontal="center"/>
    </xf>
    <xf numFmtId="3" fontId="3" fillId="2" borderId="0" xfId="4" applyNumberFormat="1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10" fontId="3" fillId="0" borderId="0" xfId="9" applyNumberFormat="1" applyFont="1" applyBorder="1" applyAlignment="1">
      <alignment horizontal="center"/>
    </xf>
    <xf numFmtId="0" fontId="3" fillId="2" borderId="0" xfId="3" applyFont="1" applyFill="1" applyAlignment="1">
      <alignment horizontal="center"/>
    </xf>
    <xf numFmtId="9" fontId="3" fillId="2" borderId="0" xfId="9" applyFont="1" applyFill="1"/>
    <xf numFmtId="49" fontId="3" fillId="0" borderId="0" xfId="10" applyNumberFormat="1" applyFont="1" applyFill="1" applyAlignment="1">
      <alignment horizontal="center" vertical="center" wrapText="1"/>
    </xf>
    <xf numFmtId="10" fontId="3" fillId="0" borderId="0" xfId="1" applyNumberFormat="1" applyFont="1" applyAlignment="1">
      <alignment horizontal="center"/>
    </xf>
    <xf numFmtId="3" fontId="3" fillId="2" borderId="0" xfId="3" applyNumberFormat="1" applyFont="1" applyFill="1"/>
    <xf numFmtId="10" fontId="3" fillId="0" borderId="0" xfId="7" applyNumberFormat="1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20" fillId="0" borderId="0" xfId="27" applyFont="1" applyAlignment="1">
      <alignment horizontal="left"/>
    </xf>
    <xf numFmtId="0" fontId="6" fillId="2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right" wrapText="1"/>
    </xf>
    <xf numFmtId="0" fontId="21" fillId="2" borderId="0" xfId="3" applyFont="1" applyFill="1" applyAlignment="1">
      <alignment horizontal="left" vertical="center" wrapText="1"/>
    </xf>
    <xf numFmtId="0" fontId="21" fillId="0" borderId="0" xfId="3" applyFont="1" applyAlignment="1">
      <alignment horizontal="left" vertical="center" wrapText="1" shrinkToFit="1"/>
    </xf>
    <xf numFmtId="0" fontId="21" fillId="0" borderId="0" xfId="1" applyFont="1" applyAlignment="1">
      <alignment horizontal="left"/>
    </xf>
    <xf numFmtId="0" fontId="21" fillId="0" borderId="2" xfId="1" applyFont="1" applyBorder="1" applyAlignment="1">
      <alignment horizontal="left"/>
    </xf>
    <xf numFmtId="15" fontId="20" fillId="0" borderId="0" xfId="27" applyNumberFormat="1" applyFont="1" applyAlignment="1">
      <alignment horizontal="left"/>
    </xf>
    <xf numFmtId="0" fontId="20" fillId="0" borderId="0" xfId="3" applyFont="1" applyAlignment="1">
      <alignment horizontal="left" vertical="center" wrapText="1" shrinkToFit="1"/>
    </xf>
  </cellXfs>
  <cellStyles count="87">
    <cellStyle name="Comma 2" xfId="34" xr:uid="{0FBA9602-0203-4DE6-B786-24E0D56F6C46}"/>
    <cellStyle name="Comma 2 2" xfId="82" xr:uid="{3A1B759C-24AE-4E01-A850-1E27B2EFD8F4}"/>
    <cellStyle name="Euro" xfId="18" xr:uid="{593CBE9F-A2D2-4FFA-8CEC-D848E42D552E}"/>
    <cellStyle name="Euro 2" xfId="19" xr:uid="{522B5ACE-19AE-4130-8F5B-20AD8F5B6562}"/>
    <cellStyle name="Euro 3" xfId="20" xr:uid="{FFD6DD54-FC43-4640-8033-26A29B0DBF2F}"/>
    <cellStyle name="Euro 4" xfId="67" xr:uid="{F0AF79F4-0A76-47AD-9C20-509EA3ED61C9}"/>
    <cellStyle name="Euro 5" xfId="84" xr:uid="{24E63AA5-C3AF-4B46-8509-0FC6E6E590E2}"/>
    <cellStyle name="Hipervínculo 2" xfId="69" xr:uid="{CA76666C-57AC-471C-B2DB-40362035182C}"/>
    <cellStyle name="Millares" xfId="10" builtinId="3"/>
    <cellStyle name="Millares 11" xfId="35" xr:uid="{A5910040-F969-4539-A442-D8C324D3CB58}"/>
    <cellStyle name="Millares 11 2" xfId="54" xr:uid="{F010A3E8-C277-4D7E-9467-429182652C65}"/>
    <cellStyle name="Millares 2" xfId="5" xr:uid="{24DFF964-2521-410B-917A-2205CF6156F5}"/>
    <cellStyle name="Millares 2 2" xfId="36" xr:uid="{AAC4C08D-B79F-4BCA-B52B-9024412A46AB}"/>
    <cellStyle name="Millares 3" xfId="21" xr:uid="{15795BD2-694D-42A1-9664-290CFD8ABC35}"/>
    <cellStyle name="Millares 3 17" xfId="55" xr:uid="{7F8C21F8-3148-4F2B-A1B6-9484A05393B8}"/>
    <cellStyle name="Millares 3 2" xfId="6" xr:uid="{C46D6566-3D93-4989-8252-A0D6A0F6D61D}"/>
    <cellStyle name="Millares 3 3" xfId="52" xr:uid="{933348D4-FA62-4F22-9E92-4C138CB1E455}"/>
    <cellStyle name="Millares 4" xfId="22" xr:uid="{F4755D50-E13D-4D4F-91B3-0B83C6AB9F86}"/>
    <cellStyle name="Millares 4 2" xfId="70" xr:uid="{8C9B652A-D5AF-44B7-81C2-4A135B1E03D9}"/>
    <cellStyle name="Millares 4 2 2" xfId="8" xr:uid="{74F80C97-5108-488F-94EF-B36472B65854}"/>
    <cellStyle name="Millares 4 3" xfId="71" xr:uid="{6003154F-2FFD-422C-9198-11F0F5B8107C}"/>
    <cellStyle name="Millares 5" xfId="72" xr:uid="{3D6753AC-155B-4848-98FE-E1B3FB613743}"/>
    <cellStyle name="Millares 7" xfId="73" xr:uid="{E0057FA3-704D-4583-9B92-E0572D120557}"/>
    <cellStyle name="Millares 7 9" xfId="63" xr:uid="{FDAA8BD3-B45E-4024-B5F8-63057E601BA2}"/>
    <cellStyle name="Moneda 2" xfId="23" xr:uid="{A18217C8-0126-4F66-9A6E-CCBD18F9B9FC}"/>
    <cellStyle name="Moneda 2 2" xfId="37" xr:uid="{54DD58F2-38F5-4374-B63D-C8D7B44D45B2}"/>
    <cellStyle name="Normal" xfId="0" builtinId="0"/>
    <cellStyle name="Normal 10" xfId="60" xr:uid="{96DE6C0C-6281-45A4-9541-512687AC1A52}"/>
    <cellStyle name="Normal 11" xfId="62" xr:uid="{5F2FAF0A-BF6C-4643-8B58-D69B47BF2614}"/>
    <cellStyle name="Normal 12" xfId="64" xr:uid="{E436A64A-1A3D-42A3-9FB5-1FF7236A34C2}"/>
    <cellStyle name="Normal 13" xfId="65" xr:uid="{F60EED28-853B-4FEE-B541-EB2548997DFE}"/>
    <cellStyle name="Normal 13 2" xfId="74" xr:uid="{E604BA04-51A1-4DCF-BCC9-E83059BE1EDF}"/>
    <cellStyle name="Normal 13 2 4" xfId="75" xr:uid="{DB84725D-6848-4CD5-88DC-3DA7A9BCFE3E}"/>
    <cellStyle name="Normal 14" xfId="85" xr:uid="{725B2F05-8024-4D17-8F70-BB279927BE18}"/>
    <cellStyle name="Normal 17" xfId="38" xr:uid="{0B7C7FF6-5018-4B6A-93D1-34E051ED730A}"/>
    <cellStyle name="Normal 2" xfId="2" xr:uid="{6A15E7C8-4842-4222-A932-8512F4F91247}"/>
    <cellStyle name="Normal 2 2" xfId="11" xr:uid="{2FA4ACFA-11E0-49FD-BE99-8B324A8966D5}"/>
    <cellStyle name="Normal 2 2 2" xfId="16" xr:uid="{7DA86681-8EE2-4F3F-BAB7-2E2D76576F2C}"/>
    <cellStyle name="Normal 2 2 2 2" xfId="24" xr:uid="{57FF0933-ABB0-4A44-823A-880D62E4864F}"/>
    <cellStyle name="Normal 2 3" xfId="15" xr:uid="{32D7C2AD-5114-4A43-A14B-34098D6FE9EF}"/>
    <cellStyle name="Normal 2 3 2" xfId="25" xr:uid="{4A0FC9D5-63EF-412F-B35E-B69DDC2DD82C}"/>
    <cellStyle name="Normal 2 3 3" xfId="57" xr:uid="{5C44632E-E388-4FB9-AADA-7430029994E9}"/>
    <cellStyle name="Normal 2 4" xfId="61" xr:uid="{694F9AF0-68EB-444F-A64A-2B70DFE52F4B}"/>
    <cellStyle name="Normal 2 7" xfId="39" xr:uid="{2334616A-F1E7-4FE0-900E-DF5B6CEA1290}"/>
    <cellStyle name="Normal 3" xfId="13" xr:uid="{A2B62B67-8E6D-4323-9C51-BDFF0F7DEB23}"/>
    <cellStyle name="Normal 3 2" xfId="3" xr:uid="{BBAECE03-2404-400B-ABE9-0BF3F9FE3967}"/>
    <cellStyle name="Normal 3 3" xfId="40" xr:uid="{5105E83C-2CFC-4212-BCD4-FC0816C60816}"/>
    <cellStyle name="Normal 3 3 2" xfId="83" xr:uid="{982FF3FE-4B51-418C-9941-94B80E0DBACF}"/>
    <cellStyle name="Normal 4" xfId="14" xr:uid="{221F27F2-85F9-4925-B2C8-4D6B72CD8967}"/>
    <cellStyle name="Normal 4 2" xfId="26" xr:uid="{33034213-3FB8-40A4-9FF3-6D8E126A022A}"/>
    <cellStyle name="Normal 4 3" xfId="41" xr:uid="{BFD1C3AF-9B0C-477E-BC78-7057C20F9236}"/>
    <cellStyle name="Normal 4 4" xfId="56" xr:uid="{B0EB5188-76C1-4740-A39D-5BFDA03011BD}"/>
    <cellStyle name="Normal 4 9" xfId="76" xr:uid="{AA1A0F77-0B35-4C82-A712-32ED66655A6B}"/>
    <cellStyle name="Normal 4 9 2" xfId="1" xr:uid="{69BF5472-B7B2-46B0-85B4-AEAA532EBF2F}"/>
    <cellStyle name="Normal 5" xfId="27" xr:uid="{FCE53B4B-4984-46B0-A7B5-5B1852D8AF4A}"/>
    <cellStyle name="Normal 5 2" xfId="42" xr:uid="{821D61F5-7636-4B9E-9274-E63EEE81C96F}"/>
    <cellStyle name="Normal 50 2" xfId="43" xr:uid="{5983E2EF-224F-4CC1-BBE0-37C913E318F7}"/>
    <cellStyle name="Normal 6" xfId="28" xr:uid="{96CEC2C9-DAC8-4BB7-9CC8-9D549410B1EB}"/>
    <cellStyle name="Normal 6 2" xfId="44" xr:uid="{64C13E37-B005-4D35-8035-3B3AC86E4D65}"/>
    <cellStyle name="Normal 7" xfId="17" xr:uid="{2F0D0DCE-3B24-48A7-B965-EE4F9483EC6C}"/>
    <cellStyle name="Normal 7 2" xfId="45" xr:uid="{E53D7516-81AB-4349-8914-14D4A2EDB8F1}"/>
    <cellStyle name="Normal 7 3" xfId="58" xr:uid="{5FECA48F-1B73-4767-BA6F-D0F72E81ACB5}"/>
    <cellStyle name="Normal 8" xfId="32" xr:uid="{7BC78A12-8334-44F1-A11C-6C0F23BB23B7}"/>
    <cellStyle name="Normal 8 2" xfId="46" xr:uid="{8FA89C49-D296-4F14-95B0-89FD056240F6}"/>
    <cellStyle name="Normal 9" xfId="33" xr:uid="{B7230A9B-BC54-4AE0-B8BE-4DE23B716FFE}"/>
    <cellStyle name="Normal 9 2" xfId="47" xr:uid="{E703DE1F-35F5-40BE-B918-D3319D876F42}"/>
    <cellStyle name="Normal 9 2 2" xfId="50" xr:uid="{1FCE880A-C96E-4896-9C2A-216339DBB8E3}"/>
    <cellStyle name="Normal 9 2 2 5" xfId="53" xr:uid="{1EE57B6A-2B85-463D-9545-D8C4E1D2D0D3}"/>
    <cellStyle name="Percent 2" xfId="29" xr:uid="{52F01228-42D2-447D-84CB-C34531753134}"/>
    <cellStyle name="Percent 2 2" xfId="59" xr:uid="{8C049055-0952-41B9-B554-9A16C59E06D6}"/>
    <cellStyle name="Percent 2 3" xfId="81" xr:uid="{D64A5A76-CF6B-4AB3-9099-3802D010950F}"/>
    <cellStyle name="Percent 3" xfId="48" xr:uid="{CC2EC8EA-BDC1-40E8-8BC0-9DB3F6593CAF}"/>
    <cellStyle name="Percent 4" xfId="66" xr:uid="{6035566B-A0A1-4B6A-8B9D-A3856A71B2EC}"/>
    <cellStyle name="Percent 5" xfId="86" xr:uid="{E531E7C6-A951-4149-9432-97526AD9A92F}"/>
    <cellStyle name="Porcentaje" xfId="9" builtinId="5"/>
    <cellStyle name="Porcentaje 2" xfId="7" xr:uid="{0BC01A50-F404-417C-B341-4AFC91703036}"/>
    <cellStyle name="Porcentaje 2 2" xfId="79" xr:uid="{3006B5CD-46E0-440E-89F3-D8D69705D118}"/>
    <cellStyle name="Porcentaje 2 3" xfId="80" xr:uid="{08B03E68-52DE-47B4-868D-944C005E2C8D}"/>
    <cellStyle name="Porcentaje 2 4" xfId="68" xr:uid="{C05A29AF-A253-45A7-A10E-A5647CBCF28F}"/>
    <cellStyle name="Porcentaje 3" xfId="12" xr:uid="{DC695041-081F-47C3-B26D-82521E67B3A6}"/>
    <cellStyle name="Porcentaje 4" xfId="49" xr:uid="{34811C74-67A2-4DD3-BE17-400A4A171F79}"/>
    <cellStyle name="Porcentaje 4 2" xfId="51" xr:uid="{58118C66-E08F-44C6-972D-EC98D1936B69}"/>
    <cellStyle name="Porcentual 2" xfId="30" xr:uid="{3027AAF6-9F7A-413C-927A-B567BAC6592D}"/>
    <cellStyle name="Porcentual 3" xfId="31" xr:uid="{DCACA75F-101C-4AC1-931F-794DE13C27B5}"/>
    <cellStyle name="Porcentual 3 2" xfId="4" xr:uid="{AF7F4FDE-4CA6-4913-9E8A-C30E565F8B4E}"/>
    <cellStyle name="Porcentual 4" xfId="77" xr:uid="{6D3EC240-0639-495C-B1F3-7795919CAE34}"/>
    <cellStyle name="Porcentual 4 2" xfId="78" xr:uid="{45881E31-79C0-460B-B3D1-F2D6B7CDC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pen.sharepoint.com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sheetPr>
    <pageSetUpPr fitToPage="1"/>
  </sheetPr>
  <dimension ref="A1:M137"/>
  <sheetViews>
    <sheetView showGridLines="0" tabSelected="1" view="pageBreakPreview" zoomScaleSheetLayoutView="100" workbookViewId="0">
      <selection activeCell="A4" sqref="A4:C4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4"/>
      <c r="B2" s="54"/>
      <c r="C2" s="54"/>
      <c r="D2" s="2"/>
      <c r="E2" s="2"/>
      <c r="F2" s="2"/>
      <c r="G2" s="2"/>
      <c r="H2" s="3" t="s">
        <v>0</v>
      </c>
      <c r="I2" s="3"/>
      <c r="J2" s="2"/>
    </row>
    <row r="3" spans="1:13" ht="23.25">
      <c r="A3" s="54"/>
      <c r="B3" s="54"/>
      <c r="C3" s="54"/>
      <c r="D3" s="4"/>
      <c r="E3" s="4"/>
      <c r="F3" s="4"/>
      <c r="G3" s="4"/>
      <c r="H3" s="9" t="s">
        <v>68</v>
      </c>
      <c r="I3" s="9"/>
      <c r="J3" s="4"/>
    </row>
    <row r="4" spans="1:13">
      <c r="A4" s="54"/>
      <c r="B4" s="54"/>
      <c r="C4" s="54"/>
      <c r="D4" s="23" t="s">
        <v>69</v>
      </c>
      <c r="E4" s="23" t="s">
        <v>70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71</v>
      </c>
      <c r="D6" s="15">
        <v>5327904</v>
      </c>
      <c r="E6" s="15">
        <v>5261367</v>
      </c>
      <c r="F6" s="8">
        <v>1</v>
      </c>
      <c r="G6" s="15">
        <v>66537</v>
      </c>
      <c r="H6" s="8">
        <v>1.2646333167787002E-2</v>
      </c>
      <c r="I6" s="24"/>
      <c r="J6" s="24"/>
      <c r="K6" s="24"/>
      <c r="L6" s="24"/>
      <c r="M6" s="24"/>
    </row>
    <row r="7" spans="1:13">
      <c r="A7" s="57" t="s">
        <v>5</v>
      </c>
      <c r="B7" s="57"/>
      <c r="C7" s="57"/>
      <c r="D7" s="15">
        <v>5051341</v>
      </c>
      <c r="E7" s="15">
        <v>4987735</v>
      </c>
      <c r="F7" s="8">
        <v>0.94809159474344884</v>
      </c>
      <c r="G7" s="15">
        <v>63606</v>
      </c>
      <c r="H7" s="8">
        <v>1.2752481837948488E-2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101376</v>
      </c>
      <c r="E8" s="6">
        <v>99746</v>
      </c>
      <c r="F8" s="8">
        <v>1.9027369862520044E-2</v>
      </c>
      <c r="G8" s="15">
        <v>1630</v>
      </c>
      <c r="H8" s="8">
        <v>1.6341507428869327E-2</v>
      </c>
      <c r="I8" s="24"/>
      <c r="J8" s="24"/>
      <c r="K8" s="24"/>
      <c r="L8" s="24"/>
      <c r="M8" s="24"/>
    </row>
    <row r="9" spans="1:13">
      <c r="A9" s="57" t="s">
        <v>7</v>
      </c>
      <c r="B9" s="57"/>
      <c r="C9" s="57"/>
      <c r="D9" s="6">
        <v>1504158</v>
      </c>
      <c r="E9" s="6">
        <v>1487427</v>
      </c>
      <c r="F9" s="8">
        <v>0.28231702373015732</v>
      </c>
      <c r="G9" s="15">
        <v>16731</v>
      </c>
      <c r="H9" s="8">
        <v>1.1248283109019803E-2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17410</v>
      </c>
      <c r="E10" s="6">
        <v>17017</v>
      </c>
      <c r="F10" s="8">
        <v>3.2677015201475102E-3</v>
      </c>
      <c r="G10" s="15">
        <v>393</v>
      </c>
      <c r="H10" s="8">
        <v>2.3094552506317211E-2</v>
      </c>
      <c r="I10" s="24"/>
      <c r="J10" s="24"/>
      <c r="K10" s="24"/>
      <c r="L10" s="24"/>
      <c r="M10" s="24"/>
    </row>
    <row r="11" spans="1:13">
      <c r="A11" s="57" t="s">
        <v>9</v>
      </c>
      <c r="B11" s="57"/>
      <c r="C11" s="57"/>
      <c r="D11" s="6">
        <v>1606414</v>
      </c>
      <c r="E11" s="6">
        <v>1584745</v>
      </c>
      <c r="F11" s="8">
        <v>0.30150956173384508</v>
      </c>
      <c r="G11" s="15">
        <v>21669</v>
      </c>
      <c r="H11" s="8">
        <v>1.3673493211841652E-2</v>
      </c>
      <c r="I11" s="24"/>
      <c r="J11" s="24"/>
      <c r="K11" s="24"/>
      <c r="L11" s="24"/>
      <c r="M11" s="24"/>
    </row>
    <row r="12" spans="1:13">
      <c r="A12" s="57" t="s">
        <v>10</v>
      </c>
      <c r="B12" s="57"/>
      <c r="C12" s="57"/>
      <c r="D12" s="6">
        <v>706051</v>
      </c>
      <c r="E12" s="6">
        <v>694610</v>
      </c>
      <c r="F12" s="8">
        <v>0.13251946731772946</v>
      </c>
      <c r="G12" s="15">
        <v>11441</v>
      </c>
      <c r="H12" s="8">
        <v>1.6471113286592478E-2</v>
      </c>
      <c r="I12" s="24"/>
      <c r="J12" s="24"/>
      <c r="K12" s="24"/>
      <c r="L12" s="24"/>
      <c r="M12" s="24"/>
    </row>
    <row r="13" spans="1:13">
      <c r="A13" s="57" t="s">
        <v>11</v>
      </c>
      <c r="B13" s="57"/>
      <c r="C13" s="57"/>
      <c r="D13" s="6">
        <v>34636</v>
      </c>
      <c r="E13" s="6">
        <v>34437</v>
      </c>
      <c r="F13" s="8">
        <v>6.5008678835054082E-3</v>
      </c>
      <c r="G13" s="15">
        <v>199</v>
      </c>
      <c r="H13" s="8">
        <v>5.7786682928245786E-3</v>
      </c>
      <c r="I13" s="24"/>
      <c r="J13" s="24"/>
      <c r="K13" s="24"/>
      <c r="L13" s="24"/>
      <c r="M13" s="24"/>
    </row>
    <row r="14" spans="1:13">
      <c r="A14" s="57" t="s">
        <v>12</v>
      </c>
      <c r="B14" s="57"/>
      <c r="C14" s="57"/>
      <c r="D14" s="6">
        <v>1081296</v>
      </c>
      <c r="E14" s="6">
        <v>1069753</v>
      </c>
      <c r="F14" s="8">
        <v>0.20294960269554407</v>
      </c>
      <c r="G14" s="15">
        <v>11543</v>
      </c>
      <c r="H14" s="8">
        <v>1.0790341321781758E-2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v>165809</v>
      </c>
      <c r="E15" s="15">
        <v>163217</v>
      </c>
      <c r="F15" s="8">
        <v>3.1120868544177973E-2</v>
      </c>
      <c r="G15" s="15">
        <v>2592</v>
      </c>
      <c r="H15" s="8">
        <v>1.5880698701728375E-2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v>2.5469678132338723E-4</v>
      </c>
      <c r="G16" s="15">
        <v>0</v>
      </c>
      <c r="H16" s="8"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v>4.8255373970702175E-4</v>
      </c>
      <c r="G17" s="15">
        <v>0</v>
      </c>
      <c r="H17" s="8"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161881</v>
      </c>
      <c r="E18" s="6">
        <v>159289</v>
      </c>
      <c r="F18" s="8">
        <v>3.0383618023147565E-2</v>
      </c>
      <c r="G18" s="15">
        <v>2592</v>
      </c>
      <c r="H18" s="8">
        <v>1.6272310077908705E-2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110754</v>
      </c>
      <c r="E19" s="15">
        <v>110415</v>
      </c>
      <c r="F19" s="8">
        <v>2.0787536712373197E-2</v>
      </c>
      <c r="G19" s="15">
        <v>339</v>
      </c>
      <c r="H19" s="8">
        <v>3.0702350224154325E-3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42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72</v>
      </c>
      <c r="D21" s="15">
        <v>2118152</v>
      </c>
      <c r="E21" s="15">
        <v>2206846</v>
      </c>
      <c r="F21" s="8">
        <v>1</v>
      </c>
      <c r="G21" s="15">
        <v>-88694</v>
      </c>
      <c r="H21" s="8">
        <v>-4.0190389361106305E-2</v>
      </c>
      <c r="I21" s="24"/>
      <c r="J21" s="24"/>
      <c r="K21" s="24"/>
      <c r="L21" s="24"/>
      <c r="M21" s="24"/>
    </row>
    <row r="22" spans="1:13">
      <c r="A22" s="56" t="s">
        <v>5</v>
      </c>
      <c r="B22" s="56"/>
      <c r="C22" s="56"/>
      <c r="D22" s="15">
        <v>1947368</v>
      </c>
      <c r="E22" s="15">
        <v>2033781</v>
      </c>
      <c r="F22" s="8">
        <v>0.91937122548334582</v>
      </c>
      <c r="G22" s="15">
        <v>-86413</v>
      </c>
      <c r="H22" s="8">
        <v>-4.2488842210641163E-2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46979</v>
      </c>
      <c r="E23" s="6">
        <v>49788</v>
      </c>
      <c r="F23" s="8">
        <v>2.2179239261393896E-2</v>
      </c>
      <c r="G23" s="15">
        <v>-2809</v>
      </c>
      <c r="H23" s="8">
        <v>-5.6419217482124209E-2</v>
      </c>
      <c r="I23" s="24"/>
      <c r="J23" s="24"/>
      <c r="K23" s="24"/>
      <c r="L23" s="24"/>
      <c r="M23" s="24"/>
    </row>
    <row r="24" spans="1:13">
      <c r="A24" s="56" t="s">
        <v>7</v>
      </c>
      <c r="B24" s="56"/>
      <c r="C24" s="56"/>
      <c r="D24" s="6">
        <v>517113</v>
      </c>
      <c r="E24" s="6">
        <v>541263</v>
      </c>
      <c r="F24" s="8">
        <v>0.24413403759503569</v>
      </c>
      <c r="G24" s="15">
        <v>-24150</v>
      </c>
      <c r="H24" s="8">
        <v>-4.4617865991209447E-2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8114</v>
      </c>
      <c r="E25" s="6">
        <v>8556</v>
      </c>
      <c r="F25" s="8">
        <v>3.8306977025255977E-3</v>
      </c>
      <c r="G25" s="15">
        <v>-442</v>
      </c>
      <c r="H25" s="8">
        <v>-5.165965404394577E-2</v>
      </c>
      <c r="I25" s="24"/>
      <c r="J25" s="24"/>
      <c r="K25" s="24"/>
      <c r="L25" s="24"/>
      <c r="M25" s="24"/>
    </row>
    <row r="26" spans="1:13">
      <c r="A26" s="56" t="s">
        <v>9</v>
      </c>
      <c r="B26" s="56"/>
      <c r="C26" s="56"/>
      <c r="D26" s="6">
        <v>655705</v>
      </c>
      <c r="E26" s="6">
        <v>679055</v>
      </c>
      <c r="F26" s="8">
        <v>0.30956465824926632</v>
      </c>
      <c r="G26" s="15">
        <v>-23350</v>
      </c>
      <c r="H26" s="8">
        <v>-3.4386021750815468E-2</v>
      </c>
      <c r="I26" s="24"/>
      <c r="J26" s="24"/>
      <c r="K26" s="24"/>
      <c r="L26" s="24"/>
      <c r="M26" s="24"/>
    </row>
    <row r="27" spans="1:13">
      <c r="A27" s="56" t="s">
        <v>10</v>
      </c>
      <c r="B27" s="56"/>
      <c r="C27" s="56"/>
      <c r="D27" s="6">
        <v>296275</v>
      </c>
      <c r="E27" s="6">
        <v>312223</v>
      </c>
      <c r="F27" s="8">
        <v>0.13987428664231841</v>
      </c>
      <c r="G27" s="15">
        <v>-15948</v>
      </c>
      <c r="H27" s="8">
        <v>-5.107887631596647E-2</v>
      </c>
      <c r="I27" s="24"/>
      <c r="J27" s="24"/>
      <c r="K27" s="24"/>
      <c r="L27" s="24"/>
      <c r="M27" s="24"/>
    </row>
    <row r="28" spans="1:13">
      <c r="A28" s="56" t="s">
        <v>11</v>
      </c>
      <c r="B28" s="56"/>
      <c r="C28" s="56"/>
      <c r="D28" s="6">
        <v>15264</v>
      </c>
      <c r="E28" s="6">
        <v>15172</v>
      </c>
      <c r="F28" s="8">
        <v>7.206281702163018E-3</v>
      </c>
      <c r="G28" s="15">
        <v>92</v>
      </c>
      <c r="H28" s="8">
        <v>6.0638017400474562E-3</v>
      </c>
      <c r="I28" s="24"/>
      <c r="J28" s="24"/>
      <c r="K28" s="24"/>
      <c r="L28" s="24"/>
      <c r="M28" s="24"/>
    </row>
    <row r="29" spans="1:13">
      <c r="A29" s="56" t="s">
        <v>12</v>
      </c>
      <c r="B29" s="56"/>
      <c r="C29" s="56"/>
      <c r="D29" s="6">
        <v>407918</v>
      </c>
      <c r="E29" s="6">
        <v>427724</v>
      </c>
      <c r="F29" s="8">
        <v>0.19258202433064295</v>
      </c>
      <c r="G29" s="15">
        <v>-19806</v>
      </c>
      <c r="H29" s="8">
        <v>-4.6305561530332648E-2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v>133167</v>
      </c>
      <c r="E30" s="15">
        <v>131454</v>
      </c>
      <c r="F30" s="8">
        <v>6.2869425801358916E-2</v>
      </c>
      <c r="G30" s="15">
        <v>1713</v>
      </c>
      <c r="H30" s="8">
        <v>1.3031174403213292E-2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235</v>
      </c>
      <c r="E31" s="6">
        <v>238</v>
      </c>
      <c r="F31" s="8">
        <v>1.1094576782025086E-4</v>
      </c>
      <c r="G31" s="15">
        <v>-3</v>
      </c>
      <c r="H31" s="8">
        <v>-1.2605042016806723E-2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489</v>
      </c>
      <c r="E32" s="6">
        <v>1228</v>
      </c>
      <c r="F32" s="8">
        <v>2.3086161899618158E-4</v>
      </c>
      <c r="G32" s="15">
        <v>-739</v>
      </c>
      <c r="H32" s="8">
        <v>-0.60179153094462545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132443</v>
      </c>
      <c r="E33" s="6">
        <v>129988</v>
      </c>
      <c r="F33" s="8">
        <v>6.2527618414542491E-2</v>
      </c>
      <c r="G33" s="15">
        <v>2455</v>
      </c>
      <c r="H33" s="8">
        <v>1.8886358740806845E-2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15">
        <v>23537</v>
      </c>
      <c r="E34" s="15">
        <v>24394</v>
      </c>
      <c r="F34" s="8">
        <v>1.1112044839086148E-2</v>
      </c>
      <c r="G34" s="15">
        <v>-857</v>
      </c>
      <c r="H34" s="8">
        <v>-3.5131589735180782E-2</v>
      </c>
      <c r="I34" s="24"/>
      <c r="J34" s="24"/>
      <c r="K34" s="24"/>
      <c r="L34" s="24"/>
      <c r="M34" s="24"/>
    </row>
    <row r="35" spans="1:13" ht="18.75">
      <c r="A35" s="56" t="s">
        <v>19</v>
      </c>
      <c r="B35" s="56"/>
      <c r="C35" s="56"/>
      <c r="D35" s="6">
        <v>14080</v>
      </c>
      <c r="E35" s="42">
        <v>17217</v>
      </c>
      <c r="F35" s="8">
        <v>6.6473038762090726E-3</v>
      </c>
      <c r="G35" s="15">
        <v>-3137</v>
      </c>
      <c r="H35" s="8">
        <v>-0.18220363594122088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43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8" t="s">
        <v>73</v>
      </c>
      <c r="B37" s="58"/>
      <c r="C37" s="58"/>
      <c r="D37" s="31">
        <v>0.39755821426211885</v>
      </c>
      <c r="E37" s="44">
        <v>0.41944346402750465</v>
      </c>
      <c r="F37" s="7" t="s">
        <v>20</v>
      </c>
      <c r="G37" s="17">
        <v>-2.1885249765385806E-2</v>
      </c>
      <c r="H37" s="8">
        <v>-5.2176876366705524E-2</v>
      </c>
      <c r="I37" s="24"/>
      <c r="J37" s="24"/>
      <c r="K37" s="24"/>
      <c r="L37" s="24"/>
      <c r="M37" s="24"/>
    </row>
    <row r="38" spans="1:13" ht="17.25" customHeight="1">
      <c r="A38" s="59" t="s">
        <v>74</v>
      </c>
      <c r="B38" s="59"/>
      <c r="C38" s="59"/>
      <c r="D38" s="31">
        <v>0.66909646870034656</v>
      </c>
      <c r="E38" s="45">
        <v>0.70907831379884934</v>
      </c>
      <c r="F38" s="7" t="s">
        <v>20</v>
      </c>
      <c r="G38" s="17">
        <v>-3.9981845098502777E-2</v>
      </c>
      <c r="H38" s="8">
        <v>-5.6385654899389279E-2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46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75</v>
      </c>
      <c r="D40" s="20">
        <v>8186767068.5</v>
      </c>
      <c r="E40" s="20">
        <v>8448249200.4399996</v>
      </c>
      <c r="F40" s="8">
        <v>1</v>
      </c>
      <c r="G40" s="15">
        <v>-261482131.93999958</v>
      </c>
      <c r="H40" s="8">
        <v>-3.0951043906988579E-2</v>
      </c>
      <c r="I40" s="24"/>
      <c r="J40" s="24"/>
      <c r="K40" s="24"/>
      <c r="L40" s="24"/>
      <c r="M40" s="24"/>
    </row>
    <row r="41" spans="1:13">
      <c r="A41" s="57" t="s">
        <v>21</v>
      </c>
      <c r="B41" s="57"/>
      <c r="C41" s="57"/>
      <c r="D41" s="20">
        <v>6355340556.6399994</v>
      </c>
      <c r="E41" s="20">
        <v>6594492880.2799997</v>
      </c>
      <c r="F41" s="8">
        <v>0.77629429339614042</v>
      </c>
      <c r="G41" s="15">
        <v>-239152323.64000034</v>
      </c>
      <c r="H41" s="8">
        <v>-3.6265460890124737E-2</v>
      </c>
      <c r="I41" s="24"/>
      <c r="J41" s="24"/>
      <c r="K41" s="24"/>
      <c r="L41" s="24"/>
      <c r="M41" s="24"/>
    </row>
    <row r="42" spans="1:13">
      <c r="A42" s="16"/>
      <c r="B42" s="16"/>
      <c r="C42" s="16" t="s">
        <v>6</v>
      </c>
      <c r="D42" s="20">
        <v>142989059.02000001</v>
      </c>
      <c r="E42" s="20">
        <v>147629618.98000002</v>
      </c>
      <c r="F42" s="8">
        <v>1.7465876068488026E-2</v>
      </c>
      <c r="G42" s="15">
        <v>-4640559.9600000083</v>
      </c>
      <c r="H42" s="8">
        <v>-3.1433800290636013E-2</v>
      </c>
      <c r="I42" s="24"/>
      <c r="J42" s="24"/>
      <c r="K42" s="24"/>
      <c r="L42" s="24"/>
      <c r="M42" s="24"/>
    </row>
    <row r="43" spans="1:13">
      <c r="A43" s="56" t="s">
        <v>7</v>
      </c>
      <c r="B43" s="56"/>
      <c r="C43" s="56"/>
      <c r="D43" s="20">
        <v>1554515913.9100001</v>
      </c>
      <c r="E43" s="20">
        <v>1606621653.1799998</v>
      </c>
      <c r="F43" s="8">
        <v>0.1898815369856153</v>
      </c>
      <c r="G43" s="15">
        <v>-52105739.269999743</v>
      </c>
      <c r="H43" s="8">
        <v>-3.243186668551766E-2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49184280.210000001</v>
      </c>
      <c r="E44" s="20">
        <v>48881224.75</v>
      </c>
      <c r="F44" s="8">
        <v>6.0077781373852708E-3</v>
      </c>
      <c r="G44" s="15">
        <v>303055.46000000089</v>
      </c>
      <c r="H44" s="8">
        <v>6.1998336078925862E-3</v>
      </c>
      <c r="I44" s="24"/>
      <c r="J44" s="24"/>
      <c r="K44" s="24"/>
      <c r="L44" s="24"/>
      <c r="M44" s="24"/>
    </row>
    <row r="45" spans="1:13">
      <c r="A45" s="56" t="s">
        <v>9</v>
      </c>
      <c r="B45" s="56"/>
      <c r="C45" s="56"/>
      <c r="D45" s="20">
        <v>2205308225.3899994</v>
      </c>
      <c r="E45" s="20">
        <v>2263365263.2800002</v>
      </c>
      <c r="F45" s="8">
        <v>0.26937473693068703</v>
      </c>
      <c r="G45" s="15">
        <v>-58057037.89000082</v>
      </c>
      <c r="H45" s="8">
        <v>-2.565075943856553E-2</v>
      </c>
      <c r="I45" s="24"/>
      <c r="J45" s="24"/>
      <c r="K45" s="24"/>
      <c r="L45" s="24"/>
      <c r="M45" s="24"/>
    </row>
    <row r="46" spans="1:13">
      <c r="A46" s="56" t="s">
        <v>10</v>
      </c>
      <c r="B46" s="56"/>
      <c r="C46" s="56"/>
      <c r="D46" s="20">
        <v>974517470.5</v>
      </c>
      <c r="E46" s="20">
        <v>1053512183.0899999</v>
      </c>
      <c r="F46" s="8">
        <v>0.11903569044362142</v>
      </c>
      <c r="G46" s="15">
        <v>-78994712.589999914</v>
      </c>
      <c r="H46" s="8">
        <v>-7.498224876555748E-2</v>
      </c>
      <c r="I46" s="24"/>
      <c r="J46" s="24"/>
      <c r="K46" s="24"/>
      <c r="L46" s="24"/>
      <c r="M46" s="24"/>
    </row>
    <row r="47" spans="1:13">
      <c r="A47" s="56" t="s">
        <v>11</v>
      </c>
      <c r="B47" s="56"/>
      <c r="C47" s="56"/>
      <c r="D47" s="20">
        <v>46229732.57</v>
      </c>
      <c r="E47" s="20">
        <v>45901628.329999998</v>
      </c>
      <c r="F47" s="8">
        <v>5.6468850503731665E-3</v>
      </c>
      <c r="G47" s="15">
        <v>328104.24000000209</v>
      </c>
      <c r="H47" s="8">
        <v>7.1479869437564699E-3</v>
      </c>
      <c r="I47" s="24"/>
      <c r="J47" s="24"/>
      <c r="K47" s="24"/>
      <c r="L47" s="24"/>
      <c r="M47" s="24"/>
    </row>
    <row r="48" spans="1:13">
      <c r="A48" s="56" t="s">
        <v>12</v>
      </c>
      <c r="B48" s="56"/>
      <c r="C48" s="56"/>
      <c r="D48" s="20">
        <v>1382595875.0400002</v>
      </c>
      <c r="E48" s="20">
        <v>1428581308.6700001</v>
      </c>
      <c r="F48" s="8">
        <v>0.16888178977997023</v>
      </c>
      <c r="G48" s="15">
        <v>-45985433.629999876</v>
      </c>
      <c r="H48" s="8">
        <v>-3.2189580915637221E-2</v>
      </c>
      <c r="I48" s="24"/>
      <c r="J48" s="24"/>
      <c r="K48" s="24"/>
      <c r="L48" s="24"/>
      <c r="M48" s="24"/>
    </row>
    <row r="49" spans="1:13">
      <c r="A49" s="56" t="s">
        <v>13</v>
      </c>
      <c r="B49" s="56"/>
      <c r="C49" s="56"/>
      <c r="D49" s="20">
        <v>1212583979.3600001</v>
      </c>
      <c r="E49" s="20">
        <v>1200747584.4400001</v>
      </c>
      <c r="F49" s="8">
        <v>0.14811511909574493</v>
      </c>
      <c r="G49" s="15">
        <v>11836394.920000076</v>
      </c>
      <c r="H49" s="8">
        <v>9.8575213253668855E-3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20684203.780000001</v>
      </c>
      <c r="E50" s="20">
        <v>10651747.119999999</v>
      </c>
      <c r="F50" s="8">
        <v>2.5265411372928938E-3</v>
      </c>
      <c r="G50" s="15">
        <v>10032456.660000002</v>
      </c>
      <c r="H50" s="8" t="s">
        <v>81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1310950.18</v>
      </c>
      <c r="E51" s="20">
        <v>24309966.079999998</v>
      </c>
      <c r="F51" s="8">
        <v>1.601303871273078E-4</v>
      </c>
      <c r="G51" s="15">
        <v>-22999015.899999999</v>
      </c>
      <c r="H51" s="8" t="s">
        <v>81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1190588825.4000001</v>
      </c>
      <c r="E52" s="20">
        <v>1165785871.24</v>
      </c>
      <c r="F52" s="8">
        <v>0.14542844757132473</v>
      </c>
      <c r="G52" s="15">
        <v>24802954.160000086</v>
      </c>
      <c r="H52" s="8">
        <v>2.1275737484807714E-2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106330385.28</v>
      </c>
      <c r="E53" s="20">
        <v>111680819.68000001</v>
      </c>
      <c r="F53" s="8">
        <v>1.2988079957609215E-2</v>
      </c>
      <c r="G53" s="15">
        <v>-5350434.400000006</v>
      </c>
      <c r="H53" s="8">
        <v>-4.7908265853802388E-2</v>
      </c>
      <c r="I53" s="24"/>
      <c r="J53" s="24"/>
      <c r="K53" s="24"/>
      <c r="L53" s="24"/>
      <c r="M53" s="24"/>
    </row>
    <row r="54" spans="1:13">
      <c r="A54" s="56" t="s">
        <v>23</v>
      </c>
      <c r="B54" s="56"/>
      <c r="C54" s="56"/>
      <c r="D54" s="20">
        <v>312649438.5</v>
      </c>
      <c r="E54" s="20">
        <v>324211875.13</v>
      </c>
      <c r="F54" s="8">
        <v>3.8189609632717253E-2</v>
      </c>
      <c r="G54" s="15">
        <v>-11562436.629999995</v>
      </c>
      <c r="H54" s="8">
        <v>-3.5663211365603985E-2</v>
      </c>
      <c r="I54" s="24"/>
      <c r="J54" s="24"/>
      <c r="K54" s="24"/>
      <c r="L54" s="24"/>
      <c r="M54" s="24"/>
    </row>
    <row r="55" spans="1:13">
      <c r="A55" s="56" t="s">
        <v>24</v>
      </c>
      <c r="B55" s="56"/>
      <c r="C55" s="56"/>
      <c r="D55" s="20">
        <v>735078337.50999987</v>
      </c>
      <c r="E55" s="20">
        <v>759695360.39999998</v>
      </c>
      <c r="F55" s="8">
        <v>8.9788598033812478E-2</v>
      </c>
      <c r="G55" s="15">
        <v>-24617022.890000105</v>
      </c>
      <c r="H55" s="8">
        <v>-3.2403808385822686E-2</v>
      </c>
      <c r="I55" s="24"/>
      <c r="J55" s="24"/>
      <c r="K55" s="24"/>
      <c r="L55" s="24"/>
      <c r="M55" s="24"/>
    </row>
    <row r="56" spans="1:13" ht="18.75">
      <c r="A56" s="56" t="s">
        <v>25</v>
      </c>
      <c r="B56" s="56"/>
      <c r="C56" s="56"/>
      <c r="D56" s="20">
        <v>46123959.119999997</v>
      </c>
      <c r="E56" s="20">
        <v>45051409.829999998</v>
      </c>
      <c r="F56" s="8">
        <v>5.6339649991349935E-3</v>
      </c>
      <c r="G56" s="15">
        <v>1072549.2899999991</v>
      </c>
      <c r="H56" s="8">
        <v>2.380723031858999E-2</v>
      </c>
      <c r="I56" s="24"/>
      <c r="J56" s="24"/>
      <c r="K56" s="24"/>
      <c r="L56" s="24"/>
      <c r="M56" s="24"/>
    </row>
    <row r="57" spans="1:13">
      <c r="A57" s="56" t="s">
        <v>26</v>
      </c>
      <c r="B57" s="56"/>
      <c r="C57" s="56"/>
      <c r="D57" s="20">
        <v>63.91</v>
      </c>
      <c r="E57" s="20">
        <v>468.69999999999993</v>
      </c>
      <c r="F57" s="8">
        <v>7.8065003517572596E-9</v>
      </c>
      <c r="G57" s="15">
        <v>-404.78999999999996</v>
      </c>
      <c r="H57" s="8" t="s">
        <v>81</v>
      </c>
      <c r="I57" s="24"/>
      <c r="J57" s="24"/>
      <c r="K57" s="24"/>
      <c r="L57" s="24"/>
      <c r="M57" s="24"/>
    </row>
    <row r="58" spans="1:13">
      <c r="A58" s="56" t="s">
        <v>27</v>
      </c>
      <c r="B58" s="56"/>
      <c r="C58" s="56"/>
      <c r="D58" s="20">
        <v>5815177.3600000003</v>
      </c>
      <c r="E58" s="20">
        <v>5416234.3000000007</v>
      </c>
      <c r="F58" s="8">
        <v>7.1031425608466365E-4</v>
      </c>
      <c r="G58" s="15">
        <v>398943.05999999959</v>
      </c>
      <c r="H58" s="8">
        <v>7.3656905869083161E-2</v>
      </c>
      <c r="I58" s="24"/>
      <c r="J58" s="24"/>
      <c r="K58" s="24"/>
      <c r="L58" s="24"/>
      <c r="M58" s="24"/>
    </row>
    <row r="59" spans="1:13">
      <c r="A59" s="56" t="s">
        <v>28</v>
      </c>
      <c r="B59" s="56"/>
      <c r="C59" s="56"/>
      <c r="D59" s="20">
        <v>34469586.579999998</v>
      </c>
      <c r="E59" s="20">
        <v>36022282.950000003</v>
      </c>
      <c r="F59" s="8">
        <v>4.2104027501439099E-3</v>
      </c>
      <c r="G59" s="15">
        <v>-1552696.3700000048</v>
      </c>
      <c r="H59" s="8">
        <v>-4.310377474284996E-2</v>
      </c>
      <c r="I59" s="24"/>
      <c r="J59" s="24"/>
      <c r="K59" s="24"/>
      <c r="L59" s="24"/>
      <c r="M59" s="24"/>
    </row>
    <row r="60" spans="1:13">
      <c r="A60" s="56" t="s">
        <v>29</v>
      </c>
      <c r="B60" s="56"/>
      <c r="C60" s="56"/>
      <c r="D60" s="20">
        <v>68936939.439999998</v>
      </c>
      <c r="E60" s="20">
        <v>72042199.459999993</v>
      </c>
      <c r="F60" s="8">
        <v>8.4205326550998109E-3</v>
      </c>
      <c r="G60" s="15">
        <v>-3105260.0199999958</v>
      </c>
      <c r="H60" s="8">
        <v>-4.3103348360763613E-2</v>
      </c>
      <c r="I60" s="24"/>
      <c r="J60" s="24"/>
      <c r="K60" s="24"/>
      <c r="L60" s="24"/>
      <c r="M60" s="24"/>
    </row>
    <row r="61" spans="1:13">
      <c r="A61" s="56" t="s">
        <v>30</v>
      </c>
      <c r="B61" s="56"/>
      <c r="C61" s="56"/>
      <c r="D61" s="20">
        <v>54714447.890000001</v>
      </c>
      <c r="E61" s="20">
        <v>56737979.670000002</v>
      </c>
      <c r="F61" s="8">
        <v>6.6832789344310637E-3</v>
      </c>
      <c r="G61" s="15">
        <v>-2023531.7800000012</v>
      </c>
      <c r="H61" s="8">
        <v>-3.5664501834032275E-2</v>
      </c>
      <c r="I61" s="24"/>
      <c r="J61" s="24"/>
      <c r="K61" s="24"/>
      <c r="L61" s="24"/>
      <c r="M61" s="24"/>
    </row>
    <row r="62" spans="1:13" ht="18.75">
      <c r="A62" s="56" t="s">
        <v>19</v>
      </c>
      <c r="B62" s="56"/>
      <c r="C62" s="56"/>
      <c r="D62" s="20">
        <v>41741734.810000002</v>
      </c>
      <c r="E62" s="20">
        <v>52313578.829999998</v>
      </c>
      <c r="F62" s="8">
        <v>5.0986835781133355E-3</v>
      </c>
      <c r="G62" s="15">
        <v>-10571844.019999996</v>
      </c>
      <c r="H62" s="8">
        <v>-0.20208604068849167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46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76</v>
      </c>
      <c r="D64" s="20">
        <v>6906886608.2900009</v>
      </c>
      <c r="E64" s="20">
        <v>7115838582.1199989</v>
      </c>
      <c r="F64" s="8">
        <v>1</v>
      </c>
      <c r="G64" s="15">
        <v>-208951973.82999802</v>
      </c>
      <c r="H64" s="8">
        <v>-2.9364349882111243E-2</v>
      </c>
      <c r="I64" s="24"/>
      <c r="J64" s="24"/>
      <c r="K64" s="24"/>
      <c r="L64" s="24"/>
      <c r="M64" s="24"/>
    </row>
    <row r="65" spans="1:13">
      <c r="A65" s="56" t="s">
        <v>32</v>
      </c>
      <c r="B65" s="56"/>
      <c r="C65" s="56"/>
      <c r="D65" s="20">
        <v>6521306446.8300009</v>
      </c>
      <c r="E65" s="20">
        <v>6756626174.6299992</v>
      </c>
      <c r="F65" s="8">
        <v>0.94417453429781129</v>
      </c>
      <c r="G65" s="15">
        <v>-235319727.79999828</v>
      </c>
      <c r="H65" s="8">
        <v>-3.4827992805578689E-2</v>
      </c>
      <c r="I65" s="24"/>
      <c r="J65" s="24"/>
      <c r="K65" s="24"/>
      <c r="L65" s="24"/>
      <c r="M65" s="24"/>
    </row>
    <row r="66" spans="1:13">
      <c r="A66" s="56" t="s">
        <v>33</v>
      </c>
      <c r="B66" s="56"/>
      <c r="C66" s="56"/>
      <c r="D66" s="20">
        <v>5685327611.920001</v>
      </c>
      <c r="E66" s="20">
        <v>5922661623.9899998</v>
      </c>
      <c r="F66" s="8">
        <v>0.8231389820554138</v>
      </c>
      <c r="G66" s="15">
        <v>-237334012.06999874</v>
      </c>
      <c r="H66" s="8">
        <v>-4.0072188339895523E-2</v>
      </c>
      <c r="I66" s="24"/>
      <c r="J66" s="24"/>
      <c r="K66" s="24"/>
      <c r="L66" s="24"/>
      <c r="M66" s="24"/>
    </row>
    <row r="67" spans="1:13">
      <c r="A67" s="56" t="s">
        <v>13</v>
      </c>
      <c r="B67" s="56"/>
      <c r="C67" s="56"/>
      <c r="D67" s="20">
        <v>741276479.4799999</v>
      </c>
      <c r="E67" s="20">
        <v>734042535.02999997</v>
      </c>
      <c r="F67" s="8">
        <v>0.10732425787767845</v>
      </c>
      <c r="G67" s="15">
        <v>7233944.4499999285</v>
      </c>
      <c r="H67" s="8">
        <v>9.8549390597702635E-3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7638992.0999999996</v>
      </c>
      <c r="E68" s="20">
        <v>4020349.44</v>
      </c>
      <c r="F68" s="8">
        <v>1.1059964544417578E-3</v>
      </c>
      <c r="G68" s="15">
        <v>3618642.6599999997</v>
      </c>
      <c r="H68" s="8" t="s">
        <v>81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966486.32</v>
      </c>
      <c r="E69" s="20">
        <v>12614902.619999999</v>
      </c>
      <c r="F69" s="8">
        <v>1.3993082191909352E-4</v>
      </c>
      <c r="G69" s="15">
        <v>-11648416.299999999</v>
      </c>
      <c r="H69" s="8" t="s">
        <v>81</v>
      </c>
      <c r="I69" s="24"/>
      <c r="J69" s="24"/>
      <c r="K69" s="24"/>
      <c r="L69" s="24"/>
      <c r="M69" s="24"/>
    </row>
    <row r="70" spans="1:13">
      <c r="A70" s="56" t="s">
        <v>16</v>
      </c>
      <c r="B70" s="56"/>
      <c r="C70" s="56"/>
      <c r="D70" s="20">
        <v>732671001.05999994</v>
      </c>
      <c r="E70" s="20">
        <v>717407282.97000003</v>
      </c>
      <c r="F70" s="8">
        <v>0.10607833060131761</v>
      </c>
      <c r="G70" s="15">
        <v>15263718.089999914</v>
      </c>
      <c r="H70" s="8">
        <v>2.1276224053385029E-2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94702355.430000007</v>
      </c>
      <c r="E71" s="20">
        <v>99922015.609999999</v>
      </c>
      <c r="F71" s="8">
        <v>1.3711294364719028E-2</v>
      </c>
      <c r="G71" s="15">
        <v>-5219660.1799999923</v>
      </c>
      <c r="H71" s="8">
        <v>-5.2237338769991933E-2</v>
      </c>
      <c r="I71" s="24"/>
      <c r="J71" s="24"/>
      <c r="K71" s="24"/>
      <c r="L71" s="24"/>
      <c r="M71" s="24"/>
    </row>
    <row r="72" spans="1:13">
      <c r="A72" s="56" t="s">
        <v>34</v>
      </c>
      <c r="B72" s="56"/>
      <c r="C72" s="56"/>
      <c r="D72" s="20">
        <v>385580161.45999998</v>
      </c>
      <c r="E72" s="20">
        <v>359212407.49000001</v>
      </c>
      <c r="F72" s="8">
        <v>5.5825465702188715E-2</v>
      </c>
      <c r="G72" s="15">
        <v>26367753.969999969</v>
      </c>
      <c r="H72" s="8">
        <v>7.3404351910461255E-2</v>
      </c>
      <c r="I72" s="24"/>
      <c r="J72" s="24"/>
      <c r="K72" s="24"/>
      <c r="L72" s="24"/>
      <c r="M72" s="24"/>
    </row>
    <row r="73" spans="1:13">
      <c r="A73" s="56" t="s">
        <v>33</v>
      </c>
      <c r="B73" s="56"/>
      <c r="C73" s="56"/>
      <c r="D73" s="20">
        <v>51628775.329999998</v>
      </c>
      <c r="E73" s="20">
        <v>28388946.449999996</v>
      </c>
      <c r="F73" s="8">
        <v>7.4749707441312974E-3</v>
      </c>
      <c r="G73" s="15">
        <v>23239828.880000003</v>
      </c>
      <c r="H73" s="8" t="s">
        <v>81</v>
      </c>
      <c r="I73" s="24"/>
      <c r="J73" s="24"/>
      <c r="K73" s="24"/>
      <c r="L73" s="24"/>
      <c r="M73" s="24"/>
    </row>
    <row r="74" spans="1:13">
      <c r="A74" s="56" t="s">
        <v>13</v>
      </c>
      <c r="B74" s="56"/>
      <c r="C74" s="56"/>
      <c r="D74" s="20">
        <v>333040214.55000001</v>
      </c>
      <c r="E74" s="20">
        <v>330360906</v>
      </c>
      <c r="F74" s="8">
        <v>4.8218572772031322E-2</v>
      </c>
      <c r="G74" s="15">
        <v>2679308.5500000119</v>
      </c>
      <c r="H74" s="8">
        <v>8.1102470096749649E-3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12260151.32</v>
      </c>
      <c r="E75" s="20">
        <v>6220265.0800000001</v>
      </c>
      <c r="F75" s="8">
        <v>1.7750619078188913E-3</v>
      </c>
      <c r="G75" s="15">
        <v>6039886.2400000002</v>
      </c>
      <c r="H75" s="8" t="s">
        <v>81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237762.3</v>
      </c>
      <c r="E76" s="20">
        <v>10275634.130000001</v>
      </c>
      <c r="F76" s="8">
        <v>3.4423947211559173E-5</v>
      </c>
      <c r="G76" s="15">
        <v>-10037871.83</v>
      </c>
      <c r="H76" s="8" t="s">
        <v>81</v>
      </c>
      <c r="I76" s="24"/>
      <c r="J76" s="24"/>
      <c r="K76" s="24"/>
      <c r="L76" s="24"/>
      <c r="M76" s="24"/>
    </row>
    <row r="77" spans="1:13">
      <c r="A77" s="56" t="s">
        <v>16</v>
      </c>
      <c r="B77" s="56"/>
      <c r="C77" s="56"/>
      <c r="D77" s="20">
        <v>320542300.93000001</v>
      </c>
      <c r="E77" s="20">
        <v>313865006.79000002</v>
      </c>
      <c r="F77" s="8">
        <v>4.6409086917000873E-2</v>
      </c>
      <c r="G77" s="15">
        <v>6677294.1399999857</v>
      </c>
      <c r="H77" s="8">
        <v>2.127441414476515E-2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911171.58</v>
      </c>
      <c r="E78" s="20">
        <v>462555.04</v>
      </c>
      <c r="F78" s="8">
        <v>1.319221860260982E-4</v>
      </c>
      <c r="G78" s="15">
        <v>448616.54</v>
      </c>
      <c r="H78" s="8" t="s">
        <v>81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v>1415205219709.6399</v>
      </c>
      <c r="E80" s="15">
        <v>1358722649194.3401</v>
      </c>
      <c r="F80" s="8">
        <v>1</v>
      </c>
      <c r="G80" s="15">
        <v>56482570515.299805</v>
      </c>
      <c r="H80" s="8">
        <v>4.1570345904509184E-2</v>
      </c>
      <c r="I80" s="24"/>
      <c r="J80" s="24"/>
      <c r="K80" s="24"/>
      <c r="L80" s="24"/>
      <c r="M80" s="24"/>
    </row>
    <row r="81" spans="1:13">
      <c r="A81" s="57" t="s">
        <v>35</v>
      </c>
      <c r="B81" s="57"/>
      <c r="C81" s="57"/>
      <c r="D81" s="15">
        <v>1123891680267.6699</v>
      </c>
      <c r="E81" s="15">
        <v>1076707899582.14</v>
      </c>
      <c r="F81" s="8">
        <v>0.79415456120085592</v>
      </c>
      <c r="G81" s="15">
        <v>47183780685.529907</v>
      </c>
      <c r="H81" s="8">
        <v>4.3822266655461038E-2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20969562514.689999</v>
      </c>
      <c r="E82" s="15">
        <v>19722787833</v>
      </c>
      <c r="F82" s="8">
        <v>1.4817329827961178E-2</v>
      </c>
      <c r="G82" s="15">
        <v>1246774681.6899986</v>
      </c>
      <c r="H82" s="8">
        <v>6.3214931491779563E-2</v>
      </c>
      <c r="I82" s="24"/>
      <c r="J82" s="24"/>
      <c r="K82" s="24"/>
      <c r="L82" s="24"/>
      <c r="M82" s="24"/>
    </row>
    <row r="83" spans="1:13">
      <c r="A83" s="57" t="s">
        <v>7</v>
      </c>
      <c r="B83" s="57"/>
      <c r="C83" s="57"/>
      <c r="D83" s="15">
        <v>261073512757.12</v>
      </c>
      <c r="E83" s="15">
        <v>251378839646.03</v>
      </c>
      <c r="F83" s="8">
        <v>0.18447749423273388</v>
      </c>
      <c r="G83" s="15">
        <v>9694673111.0899963</v>
      </c>
      <c r="H83" s="8">
        <v>3.8565987195824436E-2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10400520402.15</v>
      </c>
      <c r="E84" s="15">
        <v>9851814876.1200008</v>
      </c>
      <c r="F84" s="8">
        <v>7.349125241556057E-3</v>
      </c>
      <c r="G84" s="15">
        <v>548705526.02999878</v>
      </c>
      <c r="H84" s="8">
        <v>5.5695882731212946E-2</v>
      </c>
      <c r="I84" s="24"/>
      <c r="J84" s="24"/>
      <c r="K84" s="24"/>
      <c r="L84" s="24"/>
      <c r="M84" s="24"/>
    </row>
    <row r="85" spans="1:13">
      <c r="A85" s="57" t="s">
        <v>9</v>
      </c>
      <c r="B85" s="57"/>
      <c r="C85" s="57"/>
      <c r="D85" s="15">
        <v>381576547984.41998</v>
      </c>
      <c r="E85" s="15">
        <v>366501188655.84998</v>
      </c>
      <c r="F85" s="8">
        <v>0.2696263006030381</v>
      </c>
      <c r="G85" s="15">
        <v>15075359328.570007</v>
      </c>
      <c r="H85" s="8">
        <v>4.1133179905525466E-2</v>
      </c>
      <c r="I85" s="24"/>
      <c r="J85" s="24"/>
      <c r="K85" s="24"/>
      <c r="L85" s="24"/>
      <c r="M85" s="24"/>
    </row>
    <row r="86" spans="1:13">
      <c r="A86" s="57" t="s">
        <v>10</v>
      </c>
      <c r="B86" s="57"/>
      <c r="C86" s="57"/>
      <c r="D86" s="15">
        <v>196661857858.25</v>
      </c>
      <c r="E86" s="15">
        <v>186662072545.76001</v>
      </c>
      <c r="F86" s="8">
        <v>0.13896349103248748</v>
      </c>
      <c r="G86" s="15">
        <v>9999785312.4899902</v>
      </c>
      <c r="H86" s="8">
        <v>5.3571596929732755E-2</v>
      </c>
      <c r="I86" s="24"/>
      <c r="J86" s="24"/>
      <c r="K86" s="24"/>
      <c r="L86" s="24"/>
      <c r="M86" s="24"/>
    </row>
    <row r="87" spans="1:13">
      <c r="A87" s="57" t="s">
        <v>11</v>
      </c>
      <c r="B87" s="57"/>
      <c r="C87" s="57"/>
      <c r="D87" s="15">
        <v>10034672906.18</v>
      </c>
      <c r="E87" s="15">
        <v>9740009810.1599998</v>
      </c>
      <c r="F87" s="8">
        <v>7.0906132668439644E-3</v>
      </c>
      <c r="G87" s="15">
        <v>294663096.02000046</v>
      </c>
      <c r="H87" s="8">
        <v>3.0252854130868683E-2</v>
      </c>
      <c r="I87" s="24"/>
      <c r="J87" s="24"/>
      <c r="K87" s="24"/>
      <c r="L87" s="24"/>
      <c r="M87" s="24"/>
    </row>
    <row r="88" spans="1:13">
      <c r="A88" s="57" t="s">
        <v>12</v>
      </c>
      <c r="B88" s="57"/>
      <c r="C88" s="57"/>
      <c r="D88" s="15">
        <v>243175005844.85999</v>
      </c>
      <c r="E88" s="15">
        <v>232851186215.22</v>
      </c>
      <c r="F88" s="8">
        <v>0.17183020699623525</v>
      </c>
      <c r="G88" s="15">
        <v>10323819629.639984</v>
      </c>
      <c r="H88" s="8">
        <v>4.4336555881222227E-2</v>
      </c>
      <c r="I88" s="24"/>
      <c r="J88" s="24"/>
      <c r="K88" s="24"/>
      <c r="L88" s="24"/>
      <c r="M88" s="24"/>
    </row>
    <row r="89" spans="1:13">
      <c r="A89" s="57" t="s">
        <v>23</v>
      </c>
      <c r="B89" s="57"/>
      <c r="C89" s="57"/>
      <c r="D89" s="15">
        <v>82445639089.110001</v>
      </c>
      <c r="E89" s="15">
        <v>79316996402.210007</v>
      </c>
      <c r="F89" s="8">
        <v>5.8257020212252687E-2</v>
      </c>
      <c r="G89" s="15">
        <v>3128642686.8999939</v>
      </c>
      <c r="H89" s="8">
        <v>3.9444795300050225E-2</v>
      </c>
      <c r="I89" s="24"/>
      <c r="J89" s="24"/>
      <c r="K89" s="24"/>
      <c r="L89" s="24"/>
      <c r="M89" s="24"/>
    </row>
    <row r="90" spans="1:13" ht="18.75">
      <c r="A90" s="57" t="s">
        <v>36</v>
      </c>
      <c r="B90" s="57"/>
      <c r="C90" s="57"/>
      <c r="D90" s="15">
        <v>208758555000.44</v>
      </c>
      <c r="E90" s="15">
        <v>202606730266.20001</v>
      </c>
      <c r="F90" s="8">
        <v>0.14751115392527409</v>
      </c>
      <c r="G90" s="15">
        <v>6151824734.2399902</v>
      </c>
      <c r="H90" s="8">
        <v>3.0363377989256618E-2</v>
      </c>
      <c r="I90" s="24"/>
      <c r="J90" s="24"/>
      <c r="K90" s="24"/>
      <c r="L90" s="24"/>
      <c r="M90" s="24"/>
    </row>
    <row r="91" spans="1:13">
      <c r="A91" s="57" t="s">
        <v>37</v>
      </c>
      <c r="B91" s="57"/>
      <c r="C91" s="57"/>
      <c r="D91" s="15">
        <v>28223258192.09</v>
      </c>
      <c r="E91" s="15">
        <v>28077223188.150002</v>
      </c>
      <c r="F91" s="8">
        <v>1.9942873160035839E-2</v>
      </c>
      <c r="G91" s="15">
        <v>146035003.93999863</v>
      </c>
      <c r="H91" s="8">
        <v>5.2011911206957511E-3</v>
      </c>
      <c r="I91" s="24"/>
      <c r="J91" s="24"/>
      <c r="K91" s="24"/>
      <c r="L91" s="24"/>
      <c r="M91" s="24"/>
    </row>
    <row r="92" spans="1:13">
      <c r="A92" s="57" t="s">
        <v>38</v>
      </c>
      <c r="B92" s="57"/>
      <c r="C92" s="57"/>
      <c r="D92" s="15">
        <v>21717474569.360001</v>
      </c>
      <c r="E92" s="15">
        <v>21543345974.119999</v>
      </c>
      <c r="F92" s="8">
        <v>1.5345812937162437E-2</v>
      </c>
      <c r="G92" s="15">
        <v>174128595.24000168</v>
      </c>
      <c r="H92" s="8">
        <v>8.0827089463810405E-3</v>
      </c>
      <c r="I92" s="24"/>
      <c r="J92" s="24"/>
      <c r="K92" s="24"/>
      <c r="L92" s="24"/>
      <c r="M92" s="24"/>
    </row>
    <row r="93" spans="1:13" ht="18.75">
      <c r="A93" s="57" t="s">
        <v>39</v>
      </c>
      <c r="B93" s="57"/>
      <c r="C93" s="57"/>
      <c r="D93" s="15">
        <v>158817822238.98999</v>
      </c>
      <c r="E93" s="15">
        <v>152986161103.92999</v>
      </c>
      <c r="F93" s="8">
        <v>0.11222246782807579</v>
      </c>
      <c r="G93" s="15">
        <v>5831661135.0599976</v>
      </c>
      <c r="H93" s="8">
        <v>3.8118880119478928E-2</v>
      </c>
      <c r="I93" s="24"/>
      <c r="J93" s="24"/>
      <c r="K93" s="24"/>
      <c r="L93" s="24"/>
      <c r="M93" s="24"/>
    </row>
    <row r="94" spans="1:13" ht="18.75">
      <c r="A94" s="57" t="s">
        <v>40</v>
      </c>
      <c r="B94" s="57"/>
      <c r="C94" s="57"/>
      <c r="D94" s="15">
        <v>109345352.42</v>
      </c>
      <c r="E94" s="15">
        <v>91022943.790000007</v>
      </c>
      <c r="F94" s="8">
        <v>7.7264661617369233E-5</v>
      </c>
      <c r="G94" s="15">
        <v>18322408.629999995</v>
      </c>
      <c r="H94" s="8">
        <v>0.201294397512256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20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20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57" t="s">
        <v>41</v>
      </c>
      <c r="B97" s="57"/>
      <c r="C97" s="57"/>
      <c r="D97" s="41">
        <v>9.8497265334904646E-2</v>
      </c>
      <c r="E97" s="47">
        <v>9.6475585937179101E-2</v>
      </c>
      <c r="F97" s="7" t="s">
        <v>20</v>
      </c>
      <c r="G97" s="21">
        <v>2.0216793977255454E-3</v>
      </c>
      <c r="H97" s="8">
        <v>2.0955347180186903E-2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41">
        <v>8.1234293571038632E-2</v>
      </c>
      <c r="E98" s="47">
        <v>8.55813921934927E-2</v>
      </c>
      <c r="F98" s="7" t="s">
        <v>20</v>
      </c>
      <c r="G98" s="21">
        <v>-4.3470986224540681E-3</v>
      </c>
      <c r="H98" s="8">
        <v>-5.0794904254719588E-2</v>
      </c>
      <c r="I98" s="24"/>
      <c r="J98" s="24"/>
      <c r="K98" s="24"/>
      <c r="L98" s="24"/>
      <c r="M98" s="24"/>
    </row>
    <row r="99" spans="1:13">
      <c r="A99" s="57" t="s">
        <v>7</v>
      </c>
      <c r="B99" s="57"/>
      <c r="C99" s="57"/>
      <c r="D99" s="41">
        <v>8.8660578909705468E-2</v>
      </c>
      <c r="E99" s="47">
        <v>8.3905418624783401E-2</v>
      </c>
      <c r="F99" s="7" t="s">
        <v>20</v>
      </c>
      <c r="G99" s="21">
        <v>4.7551602849220664E-3</v>
      </c>
      <c r="H99" s="8">
        <v>5.6672862883703198E-2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41">
        <v>0.11136231303157128</v>
      </c>
      <c r="E100" s="47">
        <v>0.10935673687788426</v>
      </c>
      <c r="F100" s="7" t="s">
        <v>20</v>
      </c>
      <c r="G100" s="21">
        <v>2.0055761536870165E-3</v>
      </c>
      <c r="H100" s="8">
        <v>1.8339758582286429E-2</v>
      </c>
      <c r="I100" s="24"/>
      <c r="J100" s="24"/>
      <c r="K100" s="24"/>
      <c r="L100" s="24"/>
      <c r="M100" s="24"/>
    </row>
    <row r="101" spans="1:13">
      <c r="A101" s="57" t="s">
        <v>9</v>
      </c>
      <c r="B101" s="57"/>
      <c r="C101" s="57"/>
      <c r="D101" s="41">
        <v>9.6338151023807259E-2</v>
      </c>
      <c r="E101" s="47">
        <v>0.10051687445778711</v>
      </c>
      <c r="F101" s="7" t="s">
        <v>20</v>
      </c>
      <c r="G101" s="21">
        <v>-4.1787234339798474E-3</v>
      </c>
      <c r="H101" s="8">
        <v>-4.1572357442677316E-2</v>
      </c>
      <c r="I101" s="24"/>
      <c r="J101" s="24"/>
      <c r="K101" s="24"/>
      <c r="L101" s="24"/>
      <c r="M101" s="24"/>
    </row>
    <row r="102" spans="1:13">
      <c r="A102" s="57" t="s">
        <v>10</v>
      </c>
      <c r="B102" s="57"/>
      <c r="C102" s="57"/>
      <c r="D102" s="41">
        <v>0.1101444556340818</v>
      </c>
      <c r="E102" s="47">
        <v>0.10227794722940796</v>
      </c>
      <c r="F102" s="7" t="s">
        <v>20</v>
      </c>
      <c r="G102" s="21">
        <v>7.8665084046738443E-3</v>
      </c>
      <c r="H102" s="8">
        <v>7.6913045458659623E-2</v>
      </c>
      <c r="I102" s="24"/>
      <c r="J102" s="24"/>
      <c r="K102" s="15"/>
      <c r="L102" s="24"/>
      <c r="M102" s="24"/>
    </row>
    <row r="103" spans="1:13">
      <c r="A103" s="57" t="s">
        <v>11</v>
      </c>
      <c r="B103" s="57"/>
      <c r="C103" s="57"/>
      <c r="D103" s="41">
        <v>0.10160726847994273</v>
      </c>
      <c r="E103" s="47">
        <v>9.0479772613949225E-2</v>
      </c>
      <c r="F103" s="7" t="s">
        <v>20</v>
      </c>
      <c r="G103" s="21">
        <v>1.11274958659935E-2</v>
      </c>
      <c r="H103" s="8">
        <v>0.12298324304451203</v>
      </c>
      <c r="I103" s="24"/>
      <c r="J103" s="49"/>
      <c r="K103" s="24"/>
      <c r="L103" s="24"/>
      <c r="M103" s="24"/>
    </row>
    <row r="104" spans="1:13">
      <c r="A104" s="57" t="s">
        <v>12</v>
      </c>
      <c r="B104" s="57"/>
      <c r="C104" s="57"/>
      <c r="D104" s="41">
        <v>0.10215052932097723</v>
      </c>
      <c r="E104" s="47">
        <v>9.7675845665219155E-2</v>
      </c>
      <c r="F104" s="7" t="s">
        <v>20</v>
      </c>
      <c r="G104" s="21">
        <v>4.4746836557580799E-3</v>
      </c>
      <c r="H104" s="8">
        <v>4.5811568103489124E-2</v>
      </c>
      <c r="I104" s="24"/>
      <c r="J104" s="24"/>
      <c r="K104" s="24"/>
      <c r="L104" s="24"/>
      <c r="M104" s="24"/>
    </row>
    <row r="105" spans="1:13">
      <c r="A105" s="57" t="s">
        <v>23</v>
      </c>
      <c r="B105" s="57"/>
      <c r="C105" s="57"/>
      <c r="D105" s="41">
        <v>9.9683578199701195E-2</v>
      </c>
      <c r="E105" s="47">
        <v>9.3675925712205524E-2</v>
      </c>
      <c r="F105" s="7" t="s">
        <v>20</v>
      </c>
      <c r="G105" s="21">
        <v>6.007652487495671E-3</v>
      </c>
      <c r="H105" s="8">
        <v>6.4132299113355898E-2</v>
      </c>
      <c r="I105" s="24"/>
      <c r="J105" s="24"/>
      <c r="K105" s="24"/>
      <c r="L105" s="24"/>
      <c r="M105" s="24"/>
    </row>
    <row r="106" spans="1:13">
      <c r="A106" s="57" t="s">
        <v>37</v>
      </c>
      <c r="B106" s="57"/>
      <c r="C106" s="57"/>
      <c r="D106" s="41">
        <v>0.10327869685811475</v>
      </c>
      <c r="E106" s="47">
        <v>0.10136799858251644</v>
      </c>
      <c r="F106" s="7" t="s">
        <v>20</v>
      </c>
      <c r="G106" s="21">
        <v>1.9106982755983104E-3</v>
      </c>
      <c r="H106" s="8">
        <v>1.8849126966267837E-2</v>
      </c>
      <c r="I106" s="24"/>
      <c r="J106" s="24"/>
      <c r="K106" s="24"/>
      <c r="L106" s="24"/>
      <c r="M106" s="24"/>
    </row>
    <row r="107" spans="1:13">
      <c r="A107" s="57" t="s">
        <v>38</v>
      </c>
      <c r="B107" s="57"/>
      <c r="C107" s="57"/>
      <c r="D107" s="41">
        <v>8.5431800684389714E-2</v>
      </c>
      <c r="E107" s="47">
        <v>8.2646311539643622E-2</v>
      </c>
      <c r="F107" s="7" t="s">
        <v>20</v>
      </c>
      <c r="G107" s="21">
        <v>2.7854891447460922E-3</v>
      </c>
      <c r="H107" s="8">
        <v>3.370373211888536E-2</v>
      </c>
      <c r="I107" s="24"/>
      <c r="J107" s="24"/>
      <c r="K107" s="24"/>
      <c r="L107" s="24"/>
      <c r="M107" s="24"/>
    </row>
    <row r="108" spans="1:13" ht="18.75">
      <c r="A108" s="57" t="s">
        <v>42</v>
      </c>
      <c r="B108" s="57"/>
      <c r="C108" s="57"/>
      <c r="D108" s="41">
        <v>0.1014</v>
      </c>
      <c r="E108" s="47">
        <v>0.10199999999999999</v>
      </c>
      <c r="F108" s="7" t="s">
        <v>20</v>
      </c>
      <c r="G108" s="21">
        <v>-5.9999999999998943E-4</v>
      </c>
      <c r="H108" s="8">
        <v>-5.8823529411763673E-3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20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8" t="s">
        <v>43</v>
      </c>
      <c r="B111" s="58"/>
      <c r="C111" s="58"/>
      <c r="D111" s="15">
        <v>25671</v>
      </c>
      <c r="E111" s="15">
        <v>25354</v>
      </c>
      <c r="F111" s="7" t="s">
        <v>20</v>
      </c>
      <c r="G111" s="15">
        <v>317</v>
      </c>
      <c r="H111" s="8">
        <v>1.2502958113118245E-2</v>
      </c>
      <c r="I111" s="24"/>
      <c r="J111" s="24"/>
      <c r="K111" s="24"/>
      <c r="L111" s="24"/>
      <c r="M111" s="24"/>
    </row>
    <row r="112" spans="1:13">
      <c r="A112" s="58" t="s">
        <v>44</v>
      </c>
      <c r="B112" s="58"/>
      <c r="C112" s="58"/>
      <c r="D112" s="15">
        <v>17987</v>
      </c>
      <c r="E112" s="15">
        <v>17687</v>
      </c>
      <c r="F112" s="7" t="s">
        <v>20</v>
      </c>
      <c r="G112" s="15">
        <v>300</v>
      </c>
      <c r="H112" s="8">
        <v>1.6961610222197093E-2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5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>
      <c r="A114" s="28"/>
      <c r="B114" s="22"/>
      <c r="C114" s="29" t="s">
        <v>77</v>
      </c>
      <c r="D114" s="28"/>
      <c r="E114" s="1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8" t="s">
        <v>43</v>
      </c>
      <c r="B115" s="58"/>
      <c r="C115" s="58"/>
      <c r="D115" s="15">
        <v>46067</v>
      </c>
      <c r="E115" s="15">
        <v>44799</v>
      </c>
      <c r="F115" s="7" t="s">
        <v>20</v>
      </c>
      <c r="G115" s="15">
        <v>1268</v>
      </c>
      <c r="H115" s="8">
        <v>2.830420321882185E-2</v>
      </c>
      <c r="I115" s="24"/>
      <c r="J115" s="24"/>
      <c r="K115" s="24"/>
      <c r="L115" s="24"/>
      <c r="M115" s="24"/>
    </row>
    <row r="116" spans="1:13">
      <c r="A116" s="58" t="s">
        <v>44</v>
      </c>
      <c r="B116" s="58"/>
      <c r="C116" s="58"/>
      <c r="D116" s="15">
        <v>15877</v>
      </c>
      <c r="E116" s="15">
        <v>15535</v>
      </c>
      <c r="F116" s="7" t="s">
        <v>20</v>
      </c>
      <c r="G116" s="15">
        <v>342</v>
      </c>
      <c r="H116" s="8">
        <v>2.2014805278403604E-2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20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20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8" t="s">
        <v>45</v>
      </c>
      <c r="B119" s="58"/>
      <c r="C119" s="58"/>
      <c r="D119" s="15">
        <v>253670</v>
      </c>
      <c r="E119" s="15">
        <v>249625</v>
      </c>
      <c r="F119" s="7" t="s">
        <v>20</v>
      </c>
      <c r="G119" s="15">
        <v>4045</v>
      </c>
      <c r="H119" s="8">
        <v>1.6204306459689535E-2</v>
      </c>
      <c r="I119" s="24"/>
      <c r="J119" s="24"/>
      <c r="K119" s="24"/>
      <c r="L119" s="24"/>
      <c r="M119" s="24"/>
    </row>
    <row r="120" spans="1:13">
      <c r="A120" s="58" t="s">
        <v>46</v>
      </c>
      <c r="B120" s="58"/>
      <c r="C120" s="58"/>
      <c r="D120" s="15">
        <v>72</v>
      </c>
      <c r="E120" s="15">
        <v>71</v>
      </c>
      <c r="F120" s="7" t="s">
        <v>20</v>
      </c>
      <c r="G120" s="15">
        <v>1</v>
      </c>
      <c r="H120" s="8">
        <v>1.4084507042253521E-2</v>
      </c>
      <c r="I120" s="24"/>
      <c r="J120" s="24"/>
      <c r="K120" s="24"/>
      <c r="L120" s="24"/>
      <c r="M120" s="24"/>
    </row>
    <row r="121" spans="1:13">
      <c r="A121" s="58" t="s">
        <v>47</v>
      </c>
      <c r="B121" s="58"/>
      <c r="C121" s="58"/>
      <c r="D121" s="15">
        <v>242771</v>
      </c>
      <c r="E121" s="15">
        <v>238766</v>
      </c>
      <c r="F121" s="7" t="s">
        <v>20</v>
      </c>
      <c r="G121" s="15">
        <v>4005</v>
      </c>
      <c r="H121" s="8">
        <v>1.6773745005570308E-2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53783346119.519997</v>
      </c>
      <c r="E122" s="15">
        <v>52460338119.029999</v>
      </c>
      <c r="F122" s="7" t="s">
        <v>20</v>
      </c>
      <c r="G122" s="15">
        <v>1323008000.4899979</v>
      </c>
      <c r="H122" s="8">
        <v>2.5219204601544046E-2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3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62" t="s">
        <v>54</v>
      </c>
      <c r="B124" s="62"/>
      <c r="C124" s="62"/>
      <c r="D124" s="63"/>
      <c r="E124" s="38"/>
      <c r="F124" s="34"/>
      <c r="G124" s="34"/>
      <c r="H124" s="36"/>
      <c r="I124" s="4"/>
    </row>
    <row r="125" spans="1:13" ht="18.75" customHeight="1" thickTop="1">
      <c r="A125" s="60" t="s">
        <v>55</v>
      </c>
      <c r="B125" s="60"/>
      <c r="C125" s="60"/>
      <c r="D125" s="60"/>
      <c r="E125" s="60"/>
      <c r="F125" s="60"/>
      <c r="G125" s="60"/>
      <c r="H125" s="60"/>
      <c r="I125" s="4"/>
      <c r="J125" s="25"/>
    </row>
    <row r="126" spans="1:13" ht="17.25" customHeight="1">
      <c r="A126" s="60" t="s">
        <v>56</v>
      </c>
      <c r="B126" s="60"/>
      <c r="C126" s="60"/>
      <c r="D126" s="60"/>
      <c r="E126" s="60"/>
      <c r="F126" s="60"/>
      <c r="G126" s="60"/>
      <c r="H126" s="60"/>
      <c r="I126" s="4"/>
      <c r="J126" s="5"/>
    </row>
    <row r="127" spans="1:13" ht="17.25" customHeight="1">
      <c r="A127" s="61" t="s">
        <v>57</v>
      </c>
      <c r="B127" s="61"/>
      <c r="C127" s="61"/>
      <c r="D127" s="61"/>
      <c r="E127" s="61"/>
      <c r="F127" s="61"/>
      <c r="G127" s="61"/>
      <c r="H127" s="61"/>
      <c r="I127" s="4"/>
    </row>
    <row r="128" spans="1:13" ht="24" customHeight="1">
      <c r="A128" s="65" t="s">
        <v>65</v>
      </c>
      <c r="B128" s="65"/>
      <c r="C128" s="65"/>
      <c r="D128" s="65"/>
      <c r="E128" s="65"/>
      <c r="F128" s="65"/>
      <c r="G128" s="65"/>
      <c r="H128" s="65"/>
      <c r="I128" s="4"/>
    </row>
    <row r="129" spans="1:9" ht="22.5" customHeight="1">
      <c r="A129" s="65" t="s">
        <v>58</v>
      </c>
      <c r="B129" s="65"/>
      <c r="C129" s="65"/>
      <c r="D129" s="65"/>
      <c r="E129" s="65"/>
      <c r="F129" s="65"/>
      <c r="G129" s="65"/>
      <c r="H129" s="65"/>
      <c r="I129" s="4"/>
    </row>
    <row r="130" spans="1:9" ht="17.25" customHeight="1">
      <c r="A130" s="65" t="s">
        <v>59</v>
      </c>
      <c r="B130" s="65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65" t="s">
        <v>60</v>
      </c>
      <c r="B131" s="65"/>
      <c r="C131" s="65"/>
      <c r="D131" s="65"/>
      <c r="E131" s="65"/>
      <c r="F131" s="65"/>
      <c r="G131" s="65"/>
      <c r="H131" s="65"/>
      <c r="I131" s="4"/>
    </row>
    <row r="132" spans="1:9" ht="17.25" customHeight="1">
      <c r="A132" s="61" t="s">
        <v>61</v>
      </c>
      <c r="B132" s="61"/>
      <c r="C132" s="61"/>
      <c r="D132" s="61"/>
      <c r="E132" s="61"/>
      <c r="F132" s="61"/>
      <c r="G132" s="61"/>
      <c r="H132" s="61"/>
      <c r="I132" s="4"/>
    </row>
    <row r="133" spans="1:9" ht="17.25" customHeight="1">
      <c r="A133" s="61" t="s">
        <v>62</v>
      </c>
      <c r="B133" s="61"/>
      <c r="C133" s="61"/>
      <c r="D133" s="61"/>
      <c r="E133" s="61"/>
      <c r="F133" s="61"/>
      <c r="G133" s="61"/>
      <c r="H133" s="61"/>
      <c r="I133" s="4"/>
    </row>
    <row r="134" spans="1:9" ht="17.25" customHeight="1">
      <c r="A134" s="61" t="s">
        <v>63</v>
      </c>
      <c r="B134" s="61"/>
      <c r="C134" s="61"/>
      <c r="D134" s="61"/>
      <c r="E134" s="61"/>
      <c r="F134" s="61"/>
      <c r="G134" s="61"/>
      <c r="H134" s="61"/>
      <c r="I134" s="4"/>
    </row>
    <row r="135" spans="1:9" ht="24.75" customHeight="1">
      <c r="A135" s="61" t="s">
        <v>64</v>
      </c>
      <c r="B135" s="61"/>
      <c r="C135" s="61"/>
      <c r="D135" s="61"/>
      <c r="E135" s="61"/>
      <c r="F135" s="61"/>
      <c r="G135" s="61"/>
      <c r="H135" s="40"/>
      <c r="I135" s="4"/>
    </row>
    <row r="136" spans="1:9">
      <c r="A136" s="64" t="s">
        <v>50</v>
      </c>
      <c r="B136" s="64"/>
      <c r="C136" s="37"/>
      <c r="D136" s="37"/>
      <c r="E136" s="37"/>
      <c r="F136" s="37"/>
      <c r="G136" s="37"/>
      <c r="H136" s="37"/>
      <c r="I136" s="4"/>
    </row>
    <row r="137" spans="1:9">
      <c r="A137" s="55" t="s">
        <v>51</v>
      </c>
      <c r="B137" s="55"/>
      <c r="C137" s="37"/>
      <c r="D137" s="37"/>
      <c r="E137" s="37"/>
      <c r="F137" s="37"/>
      <c r="G137" s="37"/>
      <c r="H137" s="37"/>
    </row>
  </sheetData>
  <mergeCells count="85">
    <mergeCell ref="A124:D124"/>
    <mergeCell ref="A136:B136"/>
    <mergeCell ref="A135:G135"/>
    <mergeCell ref="A128:H128"/>
    <mergeCell ref="A129:H129"/>
    <mergeCell ref="A131:H131"/>
    <mergeCell ref="A132:H132"/>
    <mergeCell ref="A133:H133"/>
    <mergeCell ref="A130:B130"/>
    <mergeCell ref="A121:C121"/>
    <mergeCell ref="A125:H125"/>
    <mergeCell ref="A3:C3"/>
    <mergeCell ref="A2:C2"/>
    <mergeCell ref="A134:H134"/>
    <mergeCell ref="A127:H127"/>
    <mergeCell ref="A107:C107"/>
    <mergeCell ref="A108:C108"/>
    <mergeCell ref="A111:C111"/>
    <mergeCell ref="A112:C112"/>
    <mergeCell ref="A115:C115"/>
    <mergeCell ref="A126:H126"/>
    <mergeCell ref="A106:C106"/>
    <mergeCell ref="A91:C91"/>
    <mergeCell ref="A92:C92"/>
    <mergeCell ref="A93:C93"/>
    <mergeCell ref="A116:C116"/>
    <mergeCell ref="A119:C119"/>
    <mergeCell ref="A94:C94"/>
    <mergeCell ref="A97:C97"/>
    <mergeCell ref="A99:C99"/>
    <mergeCell ref="A101:C101"/>
    <mergeCell ref="A102:C102"/>
    <mergeCell ref="A120:C120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103:C103"/>
    <mergeCell ref="A104:C104"/>
    <mergeCell ref="A105:C105"/>
    <mergeCell ref="A46:C46"/>
    <mergeCell ref="A47:C47"/>
    <mergeCell ref="A48:C48"/>
    <mergeCell ref="A49:C4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37:C37"/>
    <mergeCell ref="A38:C38"/>
    <mergeCell ref="A41:C41"/>
    <mergeCell ref="A43:C43"/>
    <mergeCell ref="A45:C45"/>
    <mergeCell ref="A4:C4"/>
    <mergeCell ref="A137:B137"/>
    <mergeCell ref="A28:C28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  <mergeCell ref="A54:C54"/>
    <mergeCell ref="A29:C29"/>
    <mergeCell ref="A35:C35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73BB-9EF0-4A73-8D0A-0C6FCAE2AE7F}">
  <sheetPr>
    <pageSetUpPr fitToPage="1"/>
  </sheetPr>
  <dimension ref="A1:M137"/>
  <sheetViews>
    <sheetView showGridLines="0" view="pageBreakPreview" zoomScaleSheetLayoutView="100" workbookViewId="0">
      <selection activeCell="A4" sqref="A4:C4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54"/>
      <c r="B2" s="54"/>
      <c r="C2" s="54"/>
      <c r="D2" s="2"/>
      <c r="E2" s="2"/>
      <c r="F2" s="2"/>
      <c r="G2" s="2"/>
      <c r="H2" s="3" t="s">
        <v>0</v>
      </c>
      <c r="I2" s="3"/>
      <c r="J2" s="2"/>
    </row>
    <row r="3" spans="1:13" ht="23.25">
      <c r="A3" s="54"/>
      <c r="B3" s="54"/>
      <c r="C3" s="54"/>
      <c r="D3" s="4"/>
      <c r="E3" s="4"/>
      <c r="F3" s="4"/>
      <c r="G3" s="4"/>
      <c r="H3" s="9" t="s">
        <v>78</v>
      </c>
      <c r="I3" s="9"/>
      <c r="J3" s="4"/>
    </row>
    <row r="4" spans="1:13">
      <c r="A4" s="54"/>
      <c r="B4" s="54"/>
      <c r="C4" s="54"/>
      <c r="D4" s="23" t="s">
        <v>79</v>
      </c>
      <c r="E4" s="23" t="s">
        <v>80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71</v>
      </c>
      <c r="D6" s="15">
        <v>5345459</v>
      </c>
      <c r="E6" s="15">
        <v>5286800</v>
      </c>
      <c r="F6" s="8">
        <v>1</v>
      </c>
      <c r="G6" s="15">
        <v>58659</v>
      </c>
      <c r="H6" s="8">
        <v>1.1095369599757888E-2</v>
      </c>
      <c r="I6" s="24"/>
      <c r="J6" s="24"/>
      <c r="K6" s="24"/>
      <c r="L6" s="24"/>
      <c r="M6" s="24"/>
    </row>
    <row r="7" spans="1:13">
      <c r="A7" s="57" t="s">
        <v>5</v>
      </c>
      <c r="B7" s="57"/>
      <c r="C7" s="57"/>
      <c r="D7" s="15">
        <v>5068723</v>
      </c>
      <c r="E7" s="15">
        <v>5012033</v>
      </c>
      <c r="F7" s="8">
        <v>0.94822970300585974</v>
      </c>
      <c r="G7" s="15">
        <v>56690</v>
      </c>
      <c r="H7" s="8">
        <v>1.1310779478107985E-2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102018</v>
      </c>
      <c r="E8" s="6">
        <v>100365</v>
      </c>
      <c r="F8" s="8">
        <v>1.9084984095846587E-2</v>
      </c>
      <c r="G8" s="15">
        <v>1653</v>
      </c>
      <c r="H8" s="8">
        <v>1.6469884920041849E-2</v>
      </c>
      <c r="I8" s="24"/>
      <c r="J8" s="24"/>
      <c r="K8" s="24"/>
      <c r="L8" s="24"/>
      <c r="M8" s="24"/>
    </row>
    <row r="9" spans="1:13">
      <c r="A9" s="57" t="s">
        <v>7</v>
      </c>
      <c r="B9" s="57"/>
      <c r="C9" s="57"/>
      <c r="D9" s="6">
        <v>1508688</v>
      </c>
      <c r="E9" s="6">
        <v>1493892</v>
      </c>
      <c r="F9" s="8">
        <v>0.282237315822645</v>
      </c>
      <c r="G9" s="15">
        <v>14796</v>
      </c>
      <c r="H9" s="8">
        <v>9.9043304335253157E-3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18147</v>
      </c>
      <c r="E10" s="6">
        <v>17155</v>
      </c>
      <c r="F10" s="8">
        <v>3.3948441097387521E-3</v>
      </c>
      <c r="G10" s="15">
        <v>992</v>
      </c>
      <c r="H10" s="8">
        <v>5.7825706791023022E-2</v>
      </c>
      <c r="I10" s="24"/>
      <c r="J10" s="24"/>
      <c r="K10" s="24"/>
      <c r="L10" s="24"/>
      <c r="M10" s="24"/>
    </row>
    <row r="11" spans="1:13">
      <c r="A11" s="57" t="s">
        <v>9</v>
      </c>
      <c r="B11" s="57"/>
      <c r="C11" s="57"/>
      <c r="D11" s="6">
        <v>1612292</v>
      </c>
      <c r="E11" s="6">
        <v>1593054</v>
      </c>
      <c r="F11" s="8">
        <v>0.30161900035151329</v>
      </c>
      <c r="G11" s="15">
        <v>19238</v>
      </c>
      <c r="H11" s="8">
        <v>1.2076175697747847E-2</v>
      </c>
      <c r="I11" s="24"/>
      <c r="J11" s="24"/>
      <c r="K11" s="24"/>
      <c r="L11" s="24"/>
      <c r="M11" s="24"/>
    </row>
    <row r="12" spans="1:13">
      <c r="A12" s="57" t="s">
        <v>10</v>
      </c>
      <c r="B12" s="57"/>
      <c r="C12" s="57"/>
      <c r="D12" s="6">
        <v>708500</v>
      </c>
      <c r="E12" s="6">
        <v>698849</v>
      </c>
      <c r="F12" s="8">
        <v>0.13254240655479727</v>
      </c>
      <c r="G12" s="15">
        <v>9651</v>
      </c>
      <c r="H12" s="8">
        <v>1.380985019653745E-2</v>
      </c>
      <c r="I12" s="24"/>
      <c r="J12" s="24"/>
      <c r="K12" s="24"/>
      <c r="L12" s="24"/>
      <c r="M12" s="24"/>
    </row>
    <row r="13" spans="1:13">
      <c r="A13" s="57" t="s">
        <v>11</v>
      </c>
      <c r="B13" s="57"/>
      <c r="C13" s="57"/>
      <c r="D13" s="6">
        <v>34684</v>
      </c>
      <c r="E13" s="6">
        <v>34518</v>
      </c>
      <c r="F13" s="8">
        <v>6.4884979942788825E-3</v>
      </c>
      <c r="G13" s="15">
        <v>166</v>
      </c>
      <c r="H13" s="8">
        <v>4.8090851150124573E-3</v>
      </c>
      <c r="I13" s="24"/>
      <c r="J13" s="24"/>
      <c r="K13" s="24"/>
      <c r="L13" s="24"/>
      <c r="M13" s="24"/>
    </row>
    <row r="14" spans="1:13">
      <c r="A14" s="57" t="s">
        <v>12</v>
      </c>
      <c r="B14" s="57"/>
      <c r="C14" s="57"/>
      <c r="D14" s="6">
        <v>1084394</v>
      </c>
      <c r="E14" s="6">
        <v>1074200</v>
      </c>
      <c r="F14" s="8">
        <v>0.20286265407703996</v>
      </c>
      <c r="G14" s="15">
        <v>10194</v>
      </c>
      <c r="H14" s="8">
        <v>9.4898529137963129E-3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v>165982</v>
      </c>
      <c r="E15" s="15">
        <v>164152</v>
      </c>
      <c r="F15" s="8">
        <v>3.1051028545911585E-2</v>
      </c>
      <c r="G15" s="15">
        <v>1830</v>
      </c>
      <c r="H15" s="8">
        <v>1.1148204103513816E-2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v>2.5386033266740985E-4</v>
      </c>
      <c r="G16" s="15">
        <v>0</v>
      </c>
      <c r="H16" s="8"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v>4.809689869476129E-4</v>
      </c>
      <c r="G17" s="15">
        <v>0</v>
      </c>
      <c r="H17" s="8"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162054</v>
      </c>
      <c r="E18" s="6">
        <v>160224</v>
      </c>
      <c r="F18" s="8">
        <v>3.0316199226296563E-2</v>
      </c>
      <c r="G18" s="15">
        <v>1830</v>
      </c>
      <c r="H18" s="8">
        <v>1.1421509886159377E-2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110754</v>
      </c>
      <c r="E19" s="15">
        <v>110615</v>
      </c>
      <c r="F19" s="8">
        <v>2.0719268448228675E-2</v>
      </c>
      <c r="G19" s="15">
        <v>139</v>
      </c>
      <c r="H19" s="8">
        <v>1.2566107670749899E-3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42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72</v>
      </c>
      <c r="D21" s="15">
        <v>2158065</v>
      </c>
      <c r="E21" s="15">
        <v>2157762</v>
      </c>
      <c r="F21" s="8">
        <v>1</v>
      </c>
      <c r="G21" s="15">
        <v>303</v>
      </c>
      <c r="H21" s="8">
        <v>1.4042327189004163E-4</v>
      </c>
      <c r="I21" s="24"/>
      <c r="J21" s="24"/>
      <c r="K21" s="24"/>
      <c r="L21" s="24"/>
      <c r="M21" s="24"/>
    </row>
    <row r="22" spans="1:13">
      <c r="A22" s="56" t="s">
        <v>5</v>
      </c>
      <c r="B22" s="56"/>
      <c r="C22" s="56"/>
      <c r="D22" s="15">
        <v>1984546</v>
      </c>
      <c r="E22" s="15">
        <v>1985395</v>
      </c>
      <c r="F22" s="8">
        <v>0.91959510024026148</v>
      </c>
      <c r="G22" s="15">
        <v>-849</v>
      </c>
      <c r="H22" s="8">
        <v>-4.2762271487537743E-4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47974</v>
      </c>
      <c r="E23" s="6">
        <v>48557</v>
      </c>
      <c r="F23" s="8">
        <v>2.223009964945449E-2</v>
      </c>
      <c r="G23" s="15">
        <v>-583</v>
      </c>
      <c r="H23" s="8">
        <v>-1.2006507815556974E-2</v>
      </c>
      <c r="I23" s="24"/>
      <c r="J23" s="24"/>
      <c r="K23" s="24"/>
      <c r="L23" s="24"/>
      <c r="M23" s="24"/>
    </row>
    <row r="24" spans="1:13">
      <c r="A24" s="56" t="s">
        <v>7</v>
      </c>
      <c r="B24" s="56"/>
      <c r="C24" s="56"/>
      <c r="D24" s="6">
        <v>526665</v>
      </c>
      <c r="E24" s="6">
        <v>527764</v>
      </c>
      <c r="F24" s="8">
        <v>0.24404501254596131</v>
      </c>
      <c r="G24" s="15">
        <v>-1099</v>
      </c>
      <c r="H24" s="8">
        <v>-2.0823701502944497E-3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8514</v>
      </c>
      <c r="E25" s="6">
        <v>8447</v>
      </c>
      <c r="F25" s="8">
        <v>3.9452009091477782E-3</v>
      </c>
      <c r="G25" s="15">
        <v>67</v>
      </c>
      <c r="H25" s="8">
        <v>7.9318101100982596E-3</v>
      </c>
      <c r="I25" s="24"/>
      <c r="J25" s="24"/>
      <c r="K25" s="24"/>
      <c r="L25" s="24"/>
      <c r="M25" s="24"/>
    </row>
    <row r="26" spans="1:13">
      <c r="A26" s="56" t="s">
        <v>9</v>
      </c>
      <c r="B26" s="56"/>
      <c r="C26" s="56"/>
      <c r="D26" s="6">
        <v>662252</v>
      </c>
      <c r="E26" s="6">
        <v>664471</v>
      </c>
      <c r="F26" s="8">
        <v>0.30687305526015202</v>
      </c>
      <c r="G26" s="15">
        <v>-2219</v>
      </c>
      <c r="H26" s="8">
        <v>-3.3394986387667784E-3</v>
      </c>
      <c r="I26" s="24"/>
      <c r="J26" s="24"/>
      <c r="K26" s="24"/>
      <c r="L26" s="24"/>
      <c r="M26" s="24"/>
    </row>
    <row r="27" spans="1:13">
      <c r="A27" s="56" t="s">
        <v>10</v>
      </c>
      <c r="B27" s="56"/>
      <c r="C27" s="56"/>
      <c r="D27" s="6">
        <v>309059</v>
      </c>
      <c r="E27" s="6">
        <v>305244</v>
      </c>
      <c r="F27" s="8">
        <v>0.14321116370452233</v>
      </c>
      <c r="G27" s="15">
        <v>3815</v>
      </c>
      <c r="H27" s="8">
        <v>1.2498198162781251E-2</v>
      </c>
      <c r="I27" s="24"/>
      <c r="J27" s="24"/>
      <c r="K27" s="24"/>
      <c r="L27" s="24"/>
      <c r="M27" s="24"/>
    </row>
    <row r="28" spans="1:13">
      <c r="A28" s="56" t="s">
        <v>11</v>
      </c>
      <c r="B28" s="56"/>
      <c r="C28" s="56"/>
      <c r="D28" s="6">
        <v>15408</v>
      </c>
      <c r="E28" s="6">
        <v>14744</v>
      </c>
      <c r="F28" s="8">
        <v>7.1397293408678609E-3</v>
      </c>
      <c r="G28" s="15">
        <v>664</v>
      </c>
      <c r="H28" s="8">
        <v>4.5035268583830709E-2</v>
      </c>
      <c r="I28" s="24"/>
      <c r="J28" s="24"/>
      <c r="K28" s="24"/>
      <c r="L28" s="24"/>
      <c r="M28" s="24"/>
    </row>
    <row r="29" spans="1:13">
      <c r="A29" s="56" t="s">
        <v>12</v>
      </c>
      <c r="B29" s="56"/>
      <c r="C29" s="56"/>
      <c r="D29" s="6">
        <v>414674</v>
      </c>
      <c r="E29" s="6">
        <v>416168</v>
      </c>
      <c r="F29" s="8">
        <v>0.19215083883015571</v>
      </c>
      <c r="G29" s="15">
        <v>-1494</v>
      </c>
      <c r="H29" s="8">
        <v>-3.5898963879971552E-3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v>133729</v>
      </c>
      <c r="E30" s="15">
        <v>132356</v>
      </c>
      <c r="F30" s="8">
        <v>6.1967086255511304E-2</v>
      </c>
      <c r="G30" s="15">
        <v>1373</v>
      </c>
      <c r="H30" s="8">
        <v>1.0373538033787663E-2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45</v>
      </c>
      <c r="E31" s="6">
        <v>235</v>
      </c>
      <c r="F31" s="8">
        <v>2.0852013261880434E-5</v>
      </c>
      <c r="G31" s="15">
        <v>-190</v>
      </c>
      <c r="H31" s="8">
        <v>-0.80851063829787229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1212</v>
      </c>
      <c r="E32" s="6">
        <v>1217</v>
      </c>
      <c r="F32" s="8">
        <v>5.6161422385331305E-4</v>
      </c>
      <c r="G32" s="15">
        <v>-5</v>
      </c>
      <c r="H32" s="8">
        <v>-4.1084634346754316E-3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132472</v>
      </c>
      <c r="E33" s="6">
        <v>130904</v>
      </c>
      <c r="F33" s="8">
        <v>6.1384620018396112E-2</v>
      </c>
      <c r="G33" s="15">
        <v>1568</v>
      </c>
      <c r="H33" s="8">
        <v>1.1978243598362158E-2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15">
        <v>23332</v>
      </c>
      <c r="E34" s="15">
        <v>23841</v>
      </c>
      <c r="F34" s="8">
        <v>1.0811537187248763E-2</v>
      </c>
      <c r="G34" s="15">
        <v>-509</v>
      </c>
      <c r="H34" s="8">
        <v>-2.1349775596661215E-2</v>
      </c>
      <c r="I34" s="24"/>
      <c r="J34" s="24"/>
      <c r="K34" s="24"/>
      <c r="L34" s="24"/>
      <c r="M34" s="24"/>
    </row>
    <row r="35" spans="1:13" ht="18.75">
      <c r="A35" s="56" t="s">
        <v>19</v>
      </c>
      <c r="B35" s="56"/>
      <c r="C35" s="56"/>
      <c r="D35" s="6">
        <v>16458</v>
      </c>
      <c r="E35" s="42">
        <v>16170</v>
      </c>
      <c r="F35" s="8">
        <v>7.626276316978404E-3</v>
      </c>
      <c r="G35" s="15">
        <v>288</v>
      </c>
      <c r="H35" s="8">
        <v>1.7810760667903526E-2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43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8" t="s">
        <v>73</v>
      </c>
      <c r="B37" s="58"/>
      <c r="C37" s="58"/>
      <c r="D37" s="31">
        <v>0.40371930642438753</v>
      </c>
      <c r="E37" s="44">
        <v>0.40814140879170763</v>
      </c>
      <c r="F37" s="7" t="s">
        <v>20</v>
      </c>
      <c r="G37" s="17">
        <v>-4.4221023673201021E-3</v>
      </c>
      <c r="H37" s="8">
        <v>-1.0834730983096336E-2</v>
      </c>
      <c r="I37" s="24"/>
      <c r="J37" s="24"/>
      <c r="K37" s="24"/>
      <c r="L37" s="24"/>
      <c r="M37" s="24"/>
    </row>
    <row r="38" spans="1:13" ht="17.25" customHeight="1">
      <c r="A38" s="59" t="s">
        <v>74</v>
      </c>
      <c r="B38" s="59"/>
      <c r="C38" s="59"/>
      <c r="D38" s="31">
        <v>0.67487911646661702</v>
      </c>
      <c r="E38" s="45">
        <v>0.69330720881259167</v>
      </c>
      <c r="F38" s="7" t="s">
        <v>20</v>
      </c>
      <c r="G38" s="17">
        <v>-1.8428092345974645E-2</v>
      </c>
      <c r="H38" s="8">
        <v>-2.6579980868129058E-2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46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75</v>
      </c>
      <c r="D40" s="20">
        <v>8260884267.7299995</v>
      </c>
      <c r="E40" s="20">
        <v>8192274833.0400009</v>
      </c>
      <c r="F40" s="8">
        <v>1</v>
      </c>
      <c r="G40" s="15">
        <v>68609434.689998627</v>
      </c>
      <c r="H40" s="8">
        <v>8.374894164108377E-3</v>
      </c>
      <c r="I40" s="24"/>
      <c r="J40" s="24"/>
      <c r="K40" s="24"/>
      <c r="L40" s="24"/>
      <c r="M40" s="24"/>
    </row>
    <row r="41" spans="1:13">
      <c r="A41" s="57" t="s">
        <v>21</v>
      </c>
      <c r="B41" s="57"/>
      <c r="C41" s="57"/>
      <c r="D41" s="20">
        <v>6411467066.7299995</v>
      </c>
      <c r="E41" s="20">
        <v>6358401861.1400013</v>
      </c>
      <c r="F41" s="8">
        <v>0.77612357938187171</v>
      </c>
      <c r="G41" s="15">
        <v>53065205.589998245</v>
      </c>
      <c r="H41" s="8">
        <v>8.3456828852406257E-3</v>
      </c>
      <c r="I41" s="24"/>
      <c r="J41" s="24"/>
      <c r="K41" s="24"/>
      <c r="L41" s="24"/>
      <c r="M41" s="24"/>
    </row>
    <row r="42" spans="1:13">
      <c r="A42" s="16"/>
      <c r="B42" s="16"/>
      <c r="C42" s="16" t="s">
        <v>6</v>
      </c>
      <c r="D42" s="20">
        <v>145511108.57999998</v>
      </c>
      <c r="E42" s="20">
        <v>144915111.72999999</v>
      </c>
      <c r="F42" s="8">
        <v>1.7614471267733283E-2</v>
      </c>
      <c r="G42" s="15">
        <v>595996.84999999404</v>
      </c>
      <c r="H42" s="8">
        <v>4.1127308455617207E-3</v>
      </c>
      <c r="I42" s="24"/>
      <c r="J42" s="24"/>
      <c r="K42" s="24"/>
      <c r="L42" s="24"/>
      <c r="M42" s="24"/>
    </row>
    <row r="43" spans="1:13">
      <c r="A43" s="56" t="s">
        <v>7</v>
      </c>
      <c r="B43" s="56"/>
      <c r="C43" s="56"/>
      <c r="D43" s="20">
        <v>1552960056.1999998</v>
      </c>
      <c r="E43" s="20">
        <v>1547652441.53</v>
      </c>
      <c r="F43" s="8">
        <v>0.18798956696033417</v>
      </c>
      <c r="G43" s="15">
        <v>5307614.6699998379</v>
      </c>
      <c r="H43" s="8">
        <v>3.4294616333579143E-3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50630398.259999998</v>
      </c>
      <c r="E44" s="20">
        <v>48940679.079999998</v>
      </c>
      <c r="F44" s="8">
        <v>6.1289320391257193E-3</v>
      </c>
      <c r="G44" s="15">
        <v>1689719.1799999997</v>
      </c>
      <c r="H44" s="8">
        <v>3.4525862978687538E-2</v>
      </c>
      <c r="I44" s="24"/>
      <c r="J44" s="24"/>
      <c r="K44" s="24"/>
      <c r="L44" s="24"/>
      <c r="M44" s="24"/>
    </row>
    <row r="45" spans="1:13">
      <c r="A45" s="56" t="s">
        <v>9</v>
      </c>
      <c r="B45" s="56"/>
      <c r="C45" s="56"/>
      <c r="D45" s="20">
        <v>2192308581.3099995</v>
      </c>
      <c r="E45" s="20">
        <v>2189081635.2700005</v>
      </c>
      <c r="F45" s="8">
        <v>0.26538425067567517</v>
      </c>
      <c r="G45" s="15">
        <v>3226946.0399990082</v>
      </c>
      <c r="H45" s="8">
        <v>1.4741095023626189E-3</v>
      </c>
      <c r="I45" s="24"/>
      <c r="J45" s="24"/>
      <c r="K45" s="24"/>
      <c r="L45" s="24"/>
      <c r="M45" s="24"/>
    </row>
    <row r="46" spans="1:13">
      <c r="A46" s="56" t="s">
        <v>10</v>
      </c>
      <c r="B46" s="56"/>
      <c r="C46" s="56"/>
      <c r="D46" s="20">
        <v>1039287646.47</v>
      </c>
      <c r="E46" s="20">
        <v>1005570949.59</v>
      </c>
      <c r="F46" s="8">
        <v>0.12580828066189395</v>
      </c>
      <c r="G46" s="15">
        <v>33716696.879999995</v>
      </c>
      <c r="H46" s="8">
        <v>3.3529903477966673E-2</v>
      </c>
      <c r="I46" s="24"/>
      <c r="J46" s="24"/>
      <c r="K46" s="24"/>
      <c r="L46" s="24"/>
      <c r="M46" s="24"/>
    </row>
    <row r="47" spans="1:13">
      <c r="A47" s="56" t="s">
        <v>11</v>
      </c>
      <c r="B47" s="56"/>
      <c r="C47" s="56"/>
      <c r="D47" s="20">
        <v>45139992.190000005</v>
      </c>
      <c r="E47" s="20">
        <v>43046683.250000007</v>
      </c>
      <c r="F47" s="8">
        <v>5.4643051188034593E-3</v>
      </c>
      <c r="G47" s="15">
        <v>2093308.9399999976</v>
      </c>
      <c r="H47" s="8">
        <v>4.8628809049998001E-2</v>
      </c>
      <c r="I47" s="24"/>
      <c r="J47" s="24"/>
      <c r="K47" s="24"/>
      <c r="L47" s="24"/>
      <c r="M47" s="24"/>
    </row>
    <row r="48" spans="1:13">
      <c r="A48" s="56" t="s">
        <v>12</v>
      </c>
      <c r="B48" s="56"/>
      <c r="C48" s="56"/>
      <c r="D48" s="20">
        <v>1385629283.72</v>
      </c>
      <c r="E48" s="20">
        <v>1379194360.6900001</v>
      </c>
      <c r="F48" s="8">
        <v>0.16773377265830597</v>
      </c>
      <c r="G48" s="15">
        <v>6434923.0299999714</v>
      </c>
      <c r="H48" s="8">
        <v>4.6657115294327549E-3</v>
      </c>
      <c r="I48" s="24"/>
      <c r="J48" s="24"/>
      <c r="K48" s="24"/>
      <c r="L48" s="24"/>
      <c r="M48" s="24"/>
    </row>
    <row r="49" spans="1:13">
      <c r="A49" s="56" t="s">
        <v>13</v>
      </c>
      <c r="B49" s="56"/>
      <c r="C49" s="56"/>
      <c r="D49" s="20">
        <v>1215626963.8</v>
      </c>
      <c r="E49" s="20">
        <v>1211765982.5400002</v>
      </c>
      <c r="F49" s="8">
        <v>0.14715458108385301</v>
      </c>
      <c r="G49" s="15">
        <v>3860981.259999752</v>
      </c>
      <c r="H49" s="8">
        <v>3.1862433139992043E-3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259226.33</v>
      </c>
      <c r="E50" s="20">
        <v>10569462.51</v>
      </c>
      <c r="F50" s="8">
        <v>3.137997357167098E-5</v>
      </c>
      <c r="G50" s="15">
        <v>-10310236.18</v>
      </c>
      <c r="H50" s="8" t="s">
        <v>81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24209373.640000001</v>
      </c>
      <c r="E51" s="20">
        <v>24327836.41</v>
      </c>
      <c r="F51" s="8">
        <v>2.9306031721774103E-3</v>
      </c>
      <c r="G51" s="15">
        <v>-118462.76999999955</v>
      </c>
      <c r="H51" s="8">
        <v>-4.8694330232878918E-3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1191158363.8299999</v>
      </c>
      <c r="E52" s="20">
        <v>1176868683.6200001</v>
      </c>
      <c r="F52" s="8">
        <v>0.14419259793810393</v>
      </c>
      <c r="G52" s="15">
        <v>14289680.2099998</v>
      </c>
      <c r="H52" s="8">
        <v>1.2142119515021274E-2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106006491.39999999</v>
      </c>
      <c r="E53" s="20">
        <v>104986471.88000001</v>
      </c>
      <c r="F53" s="8">
        <v>1.2832341909703259E-2</v>
      </c>
      <c r="G53" s="15">
        <v>1020019.5199999809</v>
      </c>
      <c r="H53" s="8">
        <v>9.7157233854459606E-3</v>
      </c>
      <c r="I53" s="24"/>
      <c r="J53" s="24"/>
      <c r="K53" s="24"/>
      <c r="L53" s="24"/>
      <c r="M53" s="24"/>
    </row>
    <row r="54" spans="1:13">
      <c r="A54" s="56" t="s">
        <v>23</v>
      </c>
      <c r="B54" s="56"/>
      <c r="C54" s="56"/>
      <c r="D54" s="20">
        <v>317069156.22000003</v>
      </c>
      <c r="E54" s="20">
        <v>313812410.37</v>
      </c>
      <c r="F54" s="8">
        <v>3.8381987441536591E-2</v>
      </c>
      <c r="G54" s="15">
        <v>3256745.8500000238</v>
      </c>
      <c r="H54" s="8">
        <v>1.0378002087808327E-2</v>
      </c>
      <c r="I54" s="24"/>
      <c r="J54" s="24"/>
      <c r="K54" s="24"/>
      <c r="L54" s="24"/>
      <c r="M54" s="24"/>
    </row>
    <row r="55" spans="1:13">
      <c r="A55" s="56" t="s">
        <v>24</v>
      </c>
      <c r="B55" s="56"/>
      <c r="C55" s="56"/>
      <c r="D55" s="20">
        <v>746633885.28999996</v>
      </c>
      <c r="E55" s="20">
        <v>716973722.33999991</v>
      </c>
      <c r="F55" s="8">
        <v>9.0381835780779768E-2</v>
      </c>
      <c r="G55" s="15">
        <v>29660162.950000048</v>
      </c>
      <c r="H55" s="8">
        <v>4.1368549537907258E-2</v>
      </c>
      <c r="I55" s="24"/>
      <c r="J55" s="24"/>
      <c r="K55" s="24"/>
      <c r="L55" s="24"/>
      <c r="M55" s="24"/>
    </row>
    <row r="56" spans="1:13" ht="18.75">
      <c r="A56" s="56" t="s">
        <v>25</v>
      </c>
      <c r="B56" s="56"/>
      <c r="C56" s="56"/>
      <c r="D56" s="20">
        <v>45925300.640000001</v>
      </c>
      <c r="E56" s="20">
        <v>45445899.049999997</v>
      </c>
      <c r="F56" s="8">
        <v>5.5593686040852587E-3</v>
      </c>
      <c r="G56" s="15">
        <v>479401.59000000358</v>
      </c>
      <c r="H56" s="8">
        <v>1.0548841590141314E-2</v>
      </c>
      <c r="I56" s="24"/>
      <c r="J56" s="24"/>
      <c r="K56" s="24"/>
      <c r="L56" s="24"/>
      <c r="M56" s="24"/>
    </row>
    <row r="57" spans="1:13">
      <c r="A57" s="56" t="s">
        <v>26</v>
      </c>
      <c r="B57" s="56"/>
      <c r="C57" s="56"/>
      <c r="D57" s="20">
        <v>75.73</v>
      </c>
      <c r="E57" s="20">
        <v>92.589999999999989</v>
      </c>
      <c r="F57" s="8">
        <v>9.1672994737172094E-9</v>
      </c>
      <c r="G57" s="15">
        <v>-16.859999999999985</v>
      </c>
      <c r="H57" s="8">
        <v>-0.18209309860676084</v>
      </c>
      <c r="I57" s="24"/>
      <c r="J57" s="24"/>
      <c r="K57" s="24"/>
      <c r="L57" s="24"/>
      <c r="M57" s="24"/>
    </row>
    <row r="58" spans="1:13">
      <c r="A58" s="56" t="s">
        <v>27</v>
      </c>
      <c r="B58" s="56"/>
      <c r="C58" s="56"/>
      <c r="D58" s="20">
        <v>7697852.1899999995</v>
      </c>
      <c r="E58" s="20">
        <v>5736853.9099999992</v>
      </c>
      <c r="F58" s="8">
        <v>9.3184360663065978E-4</v>
      </c>
      <c r="G58" s="15">
        <v>1960998.2800000003</v>
      </c>
      <c r="H58" s="8">
        <v>0.34182468488203155</v>
      </c>
      <c r="I58" s="24"/>
      <c r="J58" s="24"/>
      <c r="K58" s="24"/>
      <c r="L58" s="24"/>
      <c r="M58" s="24"/>
    </row>
    <row r="59" spans="1:13">
      <c r="A59" s="56" t="s">
        <v>28</v>
      </c>
      <c r="B59" s="56"/>
      <c r="C59" s="56"/>
      <c r="D59" s="20">
        <v>35042113.369999997</v>
      </c>
      <c r="E59" s="20">
        <v>34682882.280000001</v>
      </c>
      <c r="F59" s="8">
        <v>4.2419324898288627E-3</v>
      </c>
      <c r="G59" s="15">
        <v>359231.08999999613</v>
      </c>
      <c r="H59" s="8">
        <v>1.0357590441874778E-2</v>
      </c>
      <c r="I59" s="24"/>
      <c r="J59" s="24"/>
      <c r="K59" s="24"/>
      <c r="L59" s="24"/>
      <c r="M59" s="24"/>
    </row>
    <row r="60" spans="1:13">
      <c r="A60" s="56" t="s">
        <v>29</v>
      </c>
      <c r="B60" s="56"/>
      <c r="C60" s="56"/>
      <c r="D60" s="20">
        <v>70081949</v>
      </c>
      <c r="E60" s="20">
        <v>69363555.5</v>
      </c>
      <c r="F60" s="8">
        <v>8.4835892537274034E-3</v>
      </c>
      <c r="G60" s="15">
        <v>718393.5</v>
      </c>
      <c r="H60" s="8">
        <v>1.0356930160536537E-2</v>
      </c>
      <c r="I60" s="24"/>
      <c r="J60" s="24"/>
      <c r="K60" s="24"/>
      <c r="L60" s="24"/>
      <c r="M60" s="24"/>
    </row>
    <row r="61" spans="1:13">
      <c r="A61" s="56" t="s">
        <v>30</v>
      </c>
      <c r="B61" s="56"/>
      <c r="C61" s="56"/>
      <c r="D61" s="20">
        <v>55487889.57</v>
      </c>
      <c r="E61" s="20">
        <v>54917959.5</v>
      </c>
      <c r="F61" s="8">
        <v>6.7169430985440336E-3</v>
      </c>
      <c r="G61" s="15">
        <v>569930.0700000003</v>
      </c>
      <c r="H61" s="8">
        <v>1.0377844974374918E-2</v>
      </c>
      <c r="I61" s="24"/>
      <c r="J61" s="24"/>
      <c r="K61" s="24"/>
      <c r="L61" s="24"/>
      <c r="M61" s="24"/>
    </row>
    <row r="62" spans="1:13" ht="18.75">
      <c r="A62" s="56" t="s">
        <v>19</v>
      </c>
      <c r="B62" s="56"/>
      <c r="C62" s="56"/>
      <c r="D62" s="20">
        <v>50102637.640000001</v>
      </c>
      <c r="E62" s="20">
        <v>44343709.829999998</v>
      </c>
      <c r="F62" s="8">
        <v>6.0650453409351124E-3</v>
      </c>
      <c r="G62" s="15">
        <v>5758927.8100000024</v>
      </c>
      <c r="H62" s="8">
        <v>0.12987023034558773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46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76</v>
      </c>
      <c r="D64" s="20">
        <v>6954751480.5600004</v>
      </c>
      <c r="E64" s="20">
        <v>6906997747.6700001</v>
      </c>
      <c r="F64" s="8">
        <v>1</v>
      </c>
      <c r="G64" s="15">
        <v>47753732.890000343</v>
      </c>
      <c r="H64" s="8">
        <v>6.9138190910963508E-3</v>
      </c>
      <c r="I64" s="24"/>
      <c r="J64" s="24"/>
      <c r="K64" s="24"/>
      <c r="L64" s="24"/>
      <c r="M64" s="24"/>
    </row>
    <row r="65" spans="1:13">
      <c r="A65" s="56" t="s">
        <v>32</v>
      </c>
      <c r="B65" s="56"/>
      <c r="C65" s="56"/>
      <c r="D65" s="20">
        <v>6607178055.4100008</v>
      </c>
      <c r="E65" s="20">
        <v>6544814032.29</v>
      </c>
      <c r="F65" s="8">
        <v>0.95002360240742734</v>
      </c>
      <c r="G65" s="15">
        <v>62364023.120000839</v>
      </c>
      <c r="H65" s="8">
        <v>9.5287693145010514E-3</v>
      </c>
      <c r="I65" s="24"/>
      <c r="J65" s="24"/>
      <c r="K65" s="24"/>
      <c r="L65" s="24"/>
      <c r="M65" s="24"/>
    </row>
    <row r="66" spans="1:13">
      <c r="A66" s="56" t="s">
        <v>33</v>
      </c>
      <c r="B66" s="56"/>
      <c r="C66" s="56"/>
      <c r="D66" s="20">
        <v>5766118704.7300005</v>
      </c>
      <c r="E66" s="20">
        <v>5710076595.3699999</v>
      </c>
      <c r="F66" s="8">
        <v>0.82909054634770496</v>
      </c>
      <c r="G66" s="15">
        <v>56042109.36000061</v>
      </c>
      <c r="H66" s="8">
        <v>9.8145985301567058E-3</v>
      </c>
      <c r="I66" s="24"/>
      <c r="J66" s="24"/>
      <c r="K66" s="24"/>
      <c r="L66" s="24"/>
      <c r="M66" s="24"/>
    </row>
    <row r="67" spans="1:13">
      <c r="A67" s="56" t="s">
        <v>13</v>
      </c>
      <c r="B67" s="56"/>
      <c r="C67" s="56"/>
      <c r="D67" s="20">
        <v>745851416.47000003</v>
      </c>
      <c r="E67" s="20">
        <v>740852652.63</v>
      </c>
      <c r="F67" s="8">
        <v>0.1072434318544397</v>
      </c>
      <c r="G67" s="15">
        <v>4998763.8400000334</v>
      </c>
      <c r="H67" s="8">
        <v>6.7473117930463003E-3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242198.36</v>
      </c>
      <c r="E68" s="20">
        <v>3983192.13</v>
      </c>
      <c r="F68" s="8">
        <v>3.4824876298886533E-5</v>
      </c>
      <c r="G68" s="15">
        <v>-3740993.77</v>
      </c>
      <c r="H68" s="8" t="s">
        <v>81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12586594.779999999</v>
      </c>
      <c r="E69" s="20">
        <v>12608212.050000001</v>
      </c>
      <c r="F69" s="8">
        <v>1.809783543694148E-3</v>
      </c>
      <c r="G69" s="15">
        <v>-21617.270000001416</v>
      </c>
      <c r="H69" s="8">
        <v>-1.7145388984793775E-3</v>
      </c>
      <c r="I69" s="24"/>
      <c r="J69" s="24"/>
      <c r="K69" s="24"/>
      <c r="L69" s="24"/>
      <c r="M69" s="24"/>
    </row>
    <row r="70" spans="1:13">
      <c r="A70" s="56" t="s">
        <v>16</v>
      </c>
      <c r="B70" s="56"/>
      <c r="C70" s="56"/>
      <c r="D70" s="20">
        <v>733022623.33000004</v>
      </c>
      <c r="E70" s="20">
        <v>724261248.45000005</v>
      </c>
      <c r="F70" s="8">
        <v>0.10539882343444668</v>
      </c>
      <c r="G70" s="15">
        <v>8761374.8799999952</v>
      </c>
      <c r="H70" s="8">
        <v>1.2096981439708828E-2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95207934.209999993</v>
      </c>
      <c r="E71" s="20">
        <v>93884784.290000007</v>
      </c>
      <c r="F71" s="8">
        <v>1.3689624205282717E-2</v>
      </c>
      <c r="G71" s="15">
        <v>1323149.9199999869</v>
      </c>
      <c r="H71" s="8">
        <v>1.4093337168597193E-2</v>
      </c>
      <c r="I71" s="24"/>
      <c r="J71" s="24"/>
      <c r="K71" s="24"/>
      <c r="L71" s="24"/>
      <c r="M71" s="24"/>
    </row>
    <row r="72" spans="1:13">
      <c r="A72" s="56" t="s">
        <v>34</v>
      </c>
      <c r="B72" s="56"/>
      <c r="C72" s="56"/>
      <c r="D72" s="20">
        <v>347573425.14999998</v>
      </c>
      <c r="E72" s="20">
        <v>362183715.38000005</v>
      </c>
      <c r="F72" s="8">
        <v>4.9976397592572663E-2</v>
      </c>
      <c r="G72" s="15">
        <v>-14610290.230000079</v>
      </c>
      <c r="H72" s="8">
        <v>-4.0339445451519233E-2</v>
      </c>
      <c r="I72" s="24"/>
      <c r="J72" s="24"/>
      <c r="K72" s="24"/>
      <c r="L72" s="24"/>
      <c r="M72" s="24"/>
    </row>
    <row r="73" spans="1:13">
      <c r="A73" s="56" t="s">
        <v>33</v>
      </c>
      <c r="B73" s="56"/>
      <c r="C73" s="56"/>
      <c r="D73" s="20">
        <v>16660611.189999999</v>
      </c>
      <c r="E73" s="20">
        <v>28431912.600000001</v>
      </c>
      <c r="F73" s="8">
        <v>2.3955724710753401E-3</v>
      </c>
      <c r="G73" s="15">
        <v>-11771301.410000002</v>
      </c>
      <c r="H73" s="8">
        <v>-0.41401721986160023</v>
      </c>
      <c r="I73" s="24"/>
      <c r="J73" s="24"/>
      <c r="K73" s="24"/>
      <c r="L73" s="24"/>
      <c r="M73" s="24"/>
    </row>
    <row r="74" spans="1:13">
      <c r="A74" s="56" t="s">
        <v>13</v>
      </c>
      <c r="B74" s="56"/>
      <c r="C74" s="56"/>
      <c r="D74" s="20">
        <v>330900154.09999996</v>
      </c>
      <c r="E74" s="20">
        <v>333289247.71000004</v>
      </c>
      <c r="F74" s="8">
        <v>4.7579004803397475E-2</v>
      </c>
      <c r="G74" s="15">
        <v>-2389093.6100000739</v>
      </c>
      <c r="H74" s="8">
        <v>-7.1682288775150047E-3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0</v>
      </c>
      <c r="E75" s="20">
        <v>6180125.8600000003</v>
      </c>
      <c r="F75" s="8">
        <v>0</v>
      </c>
      <c r="G75" s="15">
        <v>-6180125.8600000003</v>
      </c>
      <c r="H75" s="8" t="s">
        <v>81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10205866.83</v>
      </c>
      <c r="E76" s="20">
        <v>10300385.130000001</v>
      </c>
      <c r="F76" s="8">
        <v>1.4674667899388719E-3</v>
      </c>
      <c r="G76" s="15">
        <v>-94518.300000000745</v>
      </c>
      <c r="H76" s="8">
        <v>-9.1761908712243209E-3</v>
      </c>
      <c r="I76" s="24"/>
      <c r="J76" s="24"/>
      <c r="K76" s="24"/>
      <c r="L76" s="24"/>
      <c r="M76" s="24"/>
    </row>
    <row r="77" spans="1:13">
      <c r="A77" s="56" t="s">
        <v>16</v>
      </c>
      <c r="B77" s="56"/>
      <c r="C77" s="56"/>
      <c r="D77" s="20">
        <v>320694287.26999998</v>
      </c>
      <c r="E77" s="20">
        <v>316808736.72000003</v>
      </c>
      <c r="F77" s="8">
        <v>4.6111538013458603E-2</v>
      </c>
      <c r="G77" s="15">
        <v>3885550.5499999523</v>
      </c>
      <c r="H77" s="8">
        <v>1.2264657187892063E-2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12659.86</v>
      </c>
      <c r="E78" s="20">
        <v>462555.07</v>
      </c>
      <c r="F78" s="8">
        <v>1.8203180998468433E-6</v>
      </c>
      <c r="G78" s="15">
        <v>-449895.21</v>
      </c>
      <c r="H78" s="8" t="s">
        <v>81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v>1427673159390.2378</v>
      </c>
      <c r="E80" s="15">
        <v>1375099049112.8391</v>
      </c>
      <c r="F80" s="8">
        <v>1</v>
      </c>
      <c r="G80" s="15">
        <v>52574110277.398682</v>
      </c>
      <c r="H80" s="8">
        <v>3.8232962426464824E-2</v>
      </c>
      <c r="I80" s="24"/>
      <c r="J80" s="24"/>
      <c r="K80" s="24"/>
      <c r="L80" s="24"/>
      <c r="M80" s="24"/>
    </row>
    <row r="81" spans="1:13">
      <c r="A81" s="57" t="s">
        <v>35</v>
      </c>
      <c r="B81" s="57"/>
      <c r="C81" s="57"/>
      <c r="D81" s="15">
        <v>1136514377248.5498</v>
      </c>
      <c r="E81" s="15">
        <v>1090281784990.0599</v>
      </c>
      <c r="F81" s="8">
        <v>0.79606061777750137</v>
      </c>
      <c r="G81" s="15">
        <v>46232592258.489868</v>
      </c>
      <c r="H81" s="8">
        <v>4.2404259976618217E-2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21182741613.419998</v>
      </c>
      <c r="E82" s="15">
        <v>20230284709.290001</v>
      </c>
      <c r="F82" s="8">
        <v>1.4837248619612062E-2</v>
      </c>
      <c r="G82" s="15">
        <v>952456904.12999725</v>
      </c>
      <c r="H82" s="8">
        <v>4.7080746406530656E-2</v>
      </c>
      <c r="I82" s="24"/>
      <c r="J82" s="24"/>
      <c r="K82" s="24"/>
      <c r="L82" s="24"/>
      <c r="M82" s="24"/>
    </row>
    <row r="83" spans="1:13">
      <c r="A83" s="57" t="s">
        <v>7</v>
      </c>
      <c r="B83" s="57"/>
      <c r="C83" s="57"/>
      <c r="D83" s="15">
        <v>263754840979.41</v>
      </c>
      <c r="E83" s="15">
        <v>254151589580.98999</v>
      </c>
      <c r="F83" s="8">
        <v>0.18474455392301431</v>
      </c>
      <c r="G83" s="15">
        <v>9603251398.4200134</v>
      </c>
      <c r="H83" s="8">
        <v>3.7785525615844175E-2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10756524034.93</v>
      </c>
      <c r="E84" s="15">
        <v>10062124887.459999</v>
      </c>
      <c r="F84" s="8">
        <v>7.5343043078039892E-3</v>
      </c>
      <c r="G84" s="15">
        <v>694399147.47000122</v>
      </c>
      <c r="H84" s="8">
        <v>6.9011183545873253E-2</v>
      </c>
      <c r="I84" s="24"/>
      <c r="J84" s="24"/>
      <c r="K84" s="24"/>
      <c r="L84" s="24"/>
      <c r="M84" s="24"/>
    </row>
    <row r="85" spans="1:13">
      <c r="A85" s="57" t="s">
        <v>9</v>
      </c>
      <c r="B85" s="57"/>
      <c r="C85" s="57"/>
      <c r="D85" s="15">
        <v>385324699561.92999</v>
      </c>
      <c r="E85" s="15">
        <v>370321277053.76001</v>
      </c>
      <c r="F85" s="8">
        <v>0.26989699780200599</v>
      </c>
      <c r="G85" s="15">
        <v>15003422508.169983</v>
      </c>
      <c r="H85" s="8">
        <v>4.0514611062955251E-2</v>
      </c>
      <c r="I85" s="24"/>
      <c r="J85" s="24"/>
      <c r="K85" s="24"/>
      <c r="L85" s="24"/>
      <c r="M85" s="24"/>
    </row>
    <row r="86" spans="1:13">
      <c r="A86" s="57" t="s">
        <v>10</v>
      </c>
      <c r="B86" s="57"/>
      <c r="C86" s="57"/>
      <c r="D86" s="15">
        <v>199030820530.37</v>
      </c>
      <c r="E86" s="15">
        <v>189237688907.67999</v>
      </c>
      <c r="F86" s="8">
        <v>0.13940923328374155</v>
      </c>
      <c r="G86" s="15">
        <v>9793131622.6900024</v>
      </c>
      <c r="H86" s="8">
        <v>5.1750429204763762E-2</v>
      </c>
      <c r="I86" s="24"/>
      <c r="J86" s="24"/>
      <c r="K86" s="24"/>
      <c r="L86" s="24"/>
      <c r="M86" s="24"/>
    </row>
    <row r="87" spans="1:13">
      <c r="A87" s="57" t="s">
        <v>11</v>
      </c>
      <c r="B87" s="57"/>
      <c r="C87" s="57"/>
      <c r="D87" s="15">
        <v>10095146320.129999</v>
      </c>
      <c r="E87" s="15">
        <v>9803918924.9899998</v>
      </c>
      <c r="F87" s="8">
        <v>7.0710486176273407E-3</v>
      </c>
      <c r="G87" s="15">
        <v>291227395.13999939</v>
      </c>
      <c r="H87" s="8">
        <v>2.970520231431804E-2</v>
      </c>
      <c r="I87" s="24"/>
      <c r="J87" s="24"/>
      <c r="K87" s="24"/>
      <c r="L87" s="24"/>
      <c r="M87" s="24"/>
    </row>
    <row r="88" spans="1:13">
      <c r="A88" s="57" t="s">
        <v>12</v>
      </c>
      <c r="B88" s="57"/>
      <c r="C88" s="57"/>
      <c r="D88" s="15">
        <v>246369604208.35999</v>
      </c>
      <c r="E88" s="15">
        <v>236474900925.89001</v>
      </c>
      <c r="F88" s="8">
        <v>0.17256723122369616</v>
      </c>
      <c r="G88" s="15">
        <v>9894703282.4699707</v>
      </c>
      <c r="H88" s="8">
        <v>4.1842509474487186E-2</v>
      </c>
      <c r="I88" s="24"/>
      <c r="J88" s="24"/>
      <c r="K88" s="24"/>
      <c r="L88" s="24"/>
      <c r="M88" s="24"/>
    </row>
    <row r="89" spans="1:13">
      <c r="A89" s="57" t="s">
        <v>23</v>
      </c>
      <c r="B89" s="57"/>
      <c r="C89" s="57"/>
      <c r="D89" s="15">
        <v>84182598461.759995</v>
      </c>
      <c r="E89" s="15">
        <v>80302423473.860001</v>
      </c>
      <c r="F89" s="8">
        <v>5.8964895367028237E-2</v>
      </c>
      <c r="G89" s="15">
        <v>3880174987.8999939</v>
      </c>
      <c r="H89" s="8">
        <v>4.8319525364798811E-2</v>
      </c>
      <c r="I89" s="24"/>
      <c r="J89" s="24"/>
      <c r="K89" s="24"/>
      <c r="L89" s="24"/>
      <c r="M89" s="24"/>
    </row>
    <row r="90" spans="1:13" ht="18.75">
      <c r="A90" s="57" t="s">
        <v>36</v>
      </c>
      <c r="B90" s="57"/>
      <c r="C90" s="57"/>
      <c r="D90" s="15">
        <v>206843251368.888</v>
      </c>
      <c r="E90" s="15">
        <v>204423379951.11902</v>
      </c>
      <c r="F90" s="8">
        <v>0.14488137569051951</v>
      </c>
      <c r="G90" s="15">
        <v>2419871417.7689819</v>
      </c>
      <c r="H90" s="8">
        <v>1.1837547243116775E-2</v>
      </c>
      <c r="I90" s="24"/>
      <c r="J90" s="24"/>
      <c r="K90" s="24"/>
      <c r="L90" s="24"/>
      <c r="M90" s="24"/>
    </row>
    <row r="91" spans="1:13">
      <c r="A91" s="57" t="s">
        <v>37</v>
      </c>
      <c r="B91" s="57"/>
      <c r="C91" s="57"/>
      <c r="D91" s="15">
        <v>28336044848.169998</v>
      </c>
      <c r="E91" s="15">
        <v>28145111814.959999</v>
      </c>
      <c r="F91" s="8">
        <v>1.9847711404949564E-2</v>
      </c>
      <c r="G91" s="15">
        <v>190933033.20999908</v>
      </c>
      <c r="H91" s="8">
        <v>6.7838790076688296E-3</v>
      </c>
      <c r="I91" s="24"/>
      <c r="J91" s="24"/>
      <c r="K91" s="24"/>
      <c r="L91" s="24"/>
      <c r="M91" s="24"/>
    </row>
    <row r="92" spans="1:13">
      <c r="A92" s="57" t="s">
        <v>38</v>
      </c>
      <c r="B92" s="57"/>
      <c r="C92" s="57"/>
      <c r="D92" s="15">
        <v>21843774078.950001</v>
      </c>
      <c r="E92" s="15">
        <v>21499433849.830002</v>
      </c>
      <c r="F92" s="8">
        <v>1.5300262483241978E-2</v>
      </c>
      <c r="G92" s="15">
        <v>344340229.11999893</v>
      </c>
      <c r="H92" s="8">
        <v>1.6016246359097576E-2</v>
      </c>
      <c r="I92" s="24"/>
      <c r="J92" s="24"/>
      <c r="K92" s="24"/>
      <c r="L92" s="24"/>
      <c r="M92" s="24"/>
    </row>
    <row r="93" spans="1:13" ht="18.75" customHeight="1">
      <c r="A93" s="57" t="s">
        <v>39</v>
      </c>
      <c r="B93" s="57"/>
      <c r="C93" s="57"/>
      <c r="D93" s="15">
        <v>156663432441.76801</v>
      </c>
      <c r="E93" s="15">
        <v>154778834286.32901</v>
      </c>
      <c r="F93" s="8">
        <v>0.10973340180232798</v>
      </c>
      <c r="G93" s="15">
        <v>1884598155.4389954</v>
      </c>
      <c r="H93" s="8">
        <v>1.2176071516035796E-2</v>
      </c>
      <c r="I93" s="24"/>
      <c r="J93" s="24"/>
      <c r="K93" s="24"/>
      <c r="L93" s="24"/>
      <c r="M93" s="24"/>
    </row>
    <row r="94" spans="1:13" ht="18.75" customHeight="1">
      <c r="A94" s="57" t="s">
        <v>40</v>
      </c>
      <c r="B94" s="57"/>
      <c r="C94" s="57"/>
      <c r="D94" s="15">
        <v>132932311.03999999</v>
      </c>
      <c r="E94" s="15">
        <v>91460697.799999997</v>
      </c>
      <c r="F94" s="8">
        <v>9.3111164950930122E-5</v>
      </c>
      <c r="G94" s="15">
        <v>41471613.239999995</v>
      </c>
      <c r="H94" s="8">
        <v>0.4534364403242066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20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20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57" t="s">
        <v>41</v>
      </c>
      <c r="B97" s="57"/>
      <c r="C97" s="57"/>
      <c r="D97" s="47">
        <v>9.9361554754282808E-2</v>
      </c>
      <c r="E97" s="47">
        <v>9.8505880744364213E-2</v>
      </c>
      <c r="F97" s="7" t="s">
        <v>20</v>
      </c>
      <c r="G97" s="21">
        <v>8.5567400991859444E-4</v>
      </c>
      <c r="H97" s="8">
        <v>8.6865271743438513E-3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47">
        <v>8.1213279059682453E-2</v>
      </c>
      <c r="E98" s="47">
        <v>8.495942402616663E-2</v>
      </c>
      <c r="F98" s="7" t="s">
        <v>20</v>
      </c>
      <c r="G98" s="21">
        <v>-3.7461449664841773E-3</v>
      </c>
      <c r="H98" s="8">
        <v>-4.409334231515509E-2</v>
      </c>
      <c r="I98" s="24"/>
      <c r="J98" s="24"/>
      <c r="K98" s="24"/>
      <c r="L98" s="24"/>
      <c r="M98" s="24"/>
    </row>
    <row r="99" spans="1:13">
      <c r="A99" s="57" t="s">
        <v>7</v>
      </c>
      <c r="B99" s="57"/>
      <c r="C99" s="57"/>
      <c r="D99" s="47">
        <v>8.7227610403737041E-2</v>
      </c>
      <c r="E99" s="47">
        <v>8.533593356431958E-2</v>
      </c>
      <c r="F99" s="7" t="s">
        <v>20</v>
      </c>
      <c r="G99" s="21">
        <v>1.891676839417461E-3</v>
      </c>
      <c r="H99" s="8">
        <v>2.2167412488569804E-2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47">
        <v>0.10944716649848241</v>
      </c>
      <c r="E100" s="47">
        <v>0.11421996508848631</v>
      </c>
      <c r="F100" s="7" t="s">
        <v>20</v>
      </c>
      <c r="G100" s="21">
        <v>-4.7727985900039016E-3</v>
      </c>
      <c r="H100" s="8">
        <v>-4.1786027392902901E-2</v>
      </c>
      <c r="I100" s="24"/>
      <c r="J100" s="24"/>
      <c r="K100" s="24"/>
      <c r="L100" s="24"/>
      <c r="M100" s="24"/>
    </row>
    <row r="101" spans="1:13">
      <c r="A101" s="57" t="s">
        <v>9</v>
      </c>
      <c r="B101" s="57"/>
      <c r="C101" s="57"/>
      <c r="D101" s="47">
        <v>9.5939315535378919E-2</v>
      </c>
      <c r="E101" s="47">
        <v>0.10136603809079393</v>
      </c>
      <c r="F101" s="7" t="s">
        <v>20</v>
      </c>
      <c r="G101" s="21">
        <v>-5.4267225554150145E-3</v>
      </c>
      <c r="H101" s="8">
        <v>-5.3535904703647184E-2</v>
      </c>
      <c r="I101" s="24"/>
      <c r="J101" s="24"/>
      <c r="K101" s="24"/>
      <c r="L101" s="24"/>
      <c r="M101" s="24"/>
    </row>
    <row r="102" spans="1:13">
      <c r="A102" s="57" t="s">
        <v>10</v>
      </c>
      <c r="B102" s="57"/>
      <c r="C102" s="57"/>
      <c r="D102" s="47">
        <v>0.10966136608659148</v>
      </c>
      <c r="E102" s="47">
        <v>0.10553648075204602</v>
      </c>
      <c r="F102" s="7" t="s">
        <v>20</v>
      </c>
      <c r="G102" s="21">
        <v>4.1248853345454556E-3</v>
      </c>
      <c r="H102" s="8">
        <v>3.9084924048554529E-2</v>
      </c>
      <c r="I102" s="24"/>
      <c r="J102" s="24"/>
      <c r="K102" s="15"/>
      <c r="L102" s="24"/>
      <c r="M102" s="24"/>
    </row>
    <row r="103" spans="1:13">
      <c r="A103" s="57" t="s">
        <v>11</v>
      </c>
      <c r="B103" s="57"/>
      <c r="C103" s="57"/>
      <c r="D103" s="47">
        <v>0.1018846607602697</v>
      </c>
      <c r="E103" s="47">
        <v>9.1168790128163479E-2</v>
      </c>
      <c r="F103" s="7" t="s">
        <v>20</v>
      </c>
      <c r="G103" s="21">
        <v>1.0715870632106217E-2</v>
      </c>
      <c r="H103" s="8">
        <v>0.11753880485900969</v>
      </c>
      <c r="I103" s="24"/>
      <c r="J103" s="24"/>
      <c r="K103" s="24"/>
      <c r="L103" s="24"/>
      <c r="M103" s="24"/>
    </row>
    <row r="104" spans="1:13">
      <c r="A104" s="57" t="s">
        <v>12</v>
      </c>
      <c r="B104" s="57"/>
      <c r="C104" s="57"/>
      <c r="D104" s="47">
        <v>0.10273157156611878</v>
      </c>
      <c r="E104" s="47">
        <v>0.10275606707288887</v>
      </c>
      <c r="F104" s="7" t="s">
        <v>20</v>
      </c>
      <c r="G104" s="21">
        <v>-2.4495506770083608E-5</v>
      </c>
      <c r="H104" s="8">
        <v>-2.3838501674755606E-4</v>
      </c>
      <c r="I104" s="24"/>
      <c r="J104" s="24"/>
      <c r="K104" s="24"/>
      <c r="L104" s="24"/>
      <c r="M104" s="24"/>
    </row>
    <row r="105" spans="1:13">
      <c r="A105" s="57" t="s">
        <v>23</v>
      </c>
      <c r="B105" s="57"/>
      <c r="C105" s="57"/>
      <c r="D105" s="47">
        <v>0.11108412905431209</v>
      </c>
      <c r="E105" s="47">
        <v>9.6463580368523427E-2</v>
      </c>
      <c r="F105" s="7" t="s">
        <v>20</v>
      </c>
      <c r="G105" s="21">
        <v>1.4620548685788659E-2</v>
      </c>
      <c r="H105" s="8">
        <v>0.15156547818288757</v>
      </c>
      <c r="I105" s="24"/>
      <c r="J105" s="24"/>
      <c r="K105" s="24"/>
      <c r="L105" s="24"/>
      <c r="M105" s="24"/>
    </row>
    <row r="106" spans="1:13">
      <c r="A106" s="57" t="s">
        <v>37</v>
      </c>
      <c r="B106" s="57"/>
      <c r="C106" s="57"/>
      <c r="D106" s="47">
        <v>0.10368672393548639</v>
      </c>
      <c r="E106" s="47">
        <v>0.1020813545966812</v>
      </c>
      <c r="F106" s="7" t="s">
        <v>20</v>
      </c>
      <c r="G106" s="21">
        <v>1.6053693388051876E-3</v>
      </c>
      <c r="H106" s="8">
        <v>1.572637182517737E-2</v>
      </c>
      <c r="I106" s="24"/>
      <c r="J106" s="24"/>
      <c r="K106" s="24"/>
      <c r="L106" s="24"/>
      <c r="M106" s="24"/>
    </row>
    <row r="107" spans="1:13">
      <c r="A107" s="57" t="s">
        <v>38</v>
      </c>
      <c r="B107" s="57"/>
      <c r="C107" s="57"/>
      <c r="D107" s="47">
        <v>8.8888060285540652E-2</v>
      </c>
      <c r="E107" s="47">
        <v>8.2825779148730572E-2</v>
      </c>
      <c r="F107" s="7" t="s">
        <v>20</v>
      </c>
      <c r="G107" s="21">
        <v>6.0622811368100799E-3</v>
      </c>
      <c r="H107" s="8">
        <v>7.319316762386284E-2</v>
      </c>
      <c r="I107" s="24"/>
      <c r="J107" s="24"/>
      <c r="K107" s="24"/>
      <c r="L107" s="24"/>
      <c r="M107" s="24"/>
    </row>
    <row r="108" spans="1:13" ht="18.75">
      <c r="A108" s="57" t="s">
        <v>42</v>
      </c>
      <c r="B108" s="57"/>
      <c r="C108" s="57"/>
      <c r="D108" s="47">
        <v>0.10580000000000001</v>
      </c>
      <c r="E108" s="47">
        <v>0.10199999999999999</v>
      </c>
      <c r="F108" s="7" t="s">
        <v>20</v>
      </c>
      <c r="G108" s="21">
        <v>3.8000000000000117E-3</v>
      </c>
      <c r="H108" s="8">
        <v>3.7254901960784431E-2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20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8" t="s">
        <v>43</v>
      </c>
      <c r="B111" s="58"/>
      <c r="C111" s="58"/>
      <c r="D111" s="15">
        <v>25767</v>
      </c>
      <c r="E111" s="15">
        <v>25478</v>
      </c>
      <c r="F111" s="7" t="s">
        <v>20</v>
      </c>
      <c r="G111" s="15">
        <v>289</v>
      </c>
      <c r="H111" s="8">
        <v>1.1343119554125128E-2</v>
      </c>
      <c r="I111" s="24"/>
      <c r="J111" s="24"/>
      <c r="K111" s="24"/>
      <c r="L111" s="24"/>
      <c r="M111" s="24"/>
    </row>
    <row r="112" spans="1:13">
      <c r="A112" s="58" t="s">
        <v>44</v>
      </c>
      <c r="B112" s="58"/>
      <c r="C112" s="58"/>
      <c r="D112" s="15">
        <v>18159</v>
      </c>
      <c r="E112" s="15">
        <v>17794</v>
      </c>
      <c r="F112" s="7" t="s">
        <v>20</v>
      </c>
      <c r="G112" s="15">
        <v>365</v>
      </c>
      <c r="H112" s="8">
        <v>2.0512532314263233E-2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5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>
      <c r="A114" s="28"/>
      <c r="B114" s="22"/>
      <c r="C114" s="29" t="s">
        <v>77</v>
      </c>
      <c r="D114" s="28"/>
      <c r="E114" s="1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8" t="s">
        <v>43</v>
      </c>
      <c r="B115" s="58"/>
      <c r="C115" s="58"/>
      <c r="D115" s="15">
        <v>46568</v>
      </c>
      <c r="E115" s="15">
        <v>45246</v>
      </c>
      <c r="F115" s="7" t="s">
        <v>20</v>
      </c>
      <c r="G115" s="15">
        <v>1322</v>
      </c>
      <c r="H115" s="8">
        <v>2.9218052424523716E-2</v>
      </c>
      <c r="I115" s="24"/>
      <c r="J115" s="24"/>
      <c r="K115" s="24"/>
      <c r="L115" s="24"/>
      <c r="M115" s="24"/>
    </row>
    <row r="116" spans="1:13">
      <c r="A116" s="58" t="s">
        <v>44</v>
      </c>
      <c r="B116" s="58"/>
      <c r="C116" s="58"/>
      <c r="D116" s="15">
        <v>16005</v>
      </c>
      <c r="E116" s="15">
        <v>15658</v>
      </c>
      <c r="F116" s="7" t="s">
        <v>20</v>
      </c>
      <c r="G116" s="15">
        <v>347</v>
      </c>
      <c r="H116" s="8">
        <v>2.2161195554987866E-2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15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20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8" t="s">
        <v>45</v>
      </c>
      <c r="B119" s="58"/>
      <c r="C119" s="58"/>
      <c r="D119" s="15">
        <v>255024</v>
      </c>
      <c r="E119" s="15">
        <v>251062</v>
      </c>
      <c r="F119" s="7" t="s">
        <v>20</v>
      </c>
      <c r="G119" s="15">
        <v>3962</v>
      </c>
      <c r="H119" s="8">
        <v>1.5780962471421401E-2</v>
      </c>
      <c r="I119" s="24"/>
      <c r="J119" s="24"/>
      <c r="K119" s="24"/>
      <c r="L119" s="24"/>
      <c r="M119" s="24"/>
    </row>
    <row r="120" spans="1:13">
      <c r="A120" s="58" t="s">
        <v>46</v>
      </c>
      <c r="B120" s="58"/>
      <c r="C120" s="58"/>
      <c r="D120" s="15">
        <v>76</v>
      </c>
      <c r="E120" s="15">
        <v>71</v>
      </c>
      <c r="F120" s="7" t="s">
        <v>20</v>
      </c>
      <c r="G120" s="15">
        <v>5</v>
      </c>
      <c r="H120" s="8">
        <v>7.0422535211267609E-2</v>
      </c>
      <c r="I120" s="24"/>
      <c r="J120" s="24"/>
      <c r="K120" s="24"/>
      <c r="L120" s="24"/>
      <c r="M120" s="24"/>
    </row>
    <row r="121" spans="1:13">
      <c r="A121" s="58" t="s">
        <v>47</v>
      </c>
      <c r="B121" s="58"/>
      <c r="C121" s="58"/>
      <c r="D121" s="15">
        <v>244116</v>
      </c>
      <c r="E121" s="15">
        <v>240187</v>
      </c>
      <c r="F121" s="7" t="s">
        <v>20</v>
      </c>
      <c r="G121" s="15">
        <v>3929</v>
      </c>
      <c r="H121" s="8">
        <v>1.6358087656700819E-2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54229176097.219994</v>
      </c>
      <c r="E122" s="15">
        <v>52908965635.639999</v>
      </c>
      <c r="F122" s="7" t="s">
        <v>20</v>
      </c>
      <c r="G122" s="15">
        <v>1320210461.5799942</v>
      </c>
      <c r="H122" s="8">
        <v>2.4952490484725854E-2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62" t="s">
        <v>54</v>
      </c>
      <c r="B124" s="62"/>
      <c r="C124" s="62"/>
      <c r="D124" s="63"/>
      <c r="E124" s="38"/>
      <c r="F124" s="34"/>
      <c r="G124" s="34"/>
      <c r="H124" s="36"/>
      <c r="I124" s="4"/>
    </row>
    <row r="125" spans="1:13" ht="18.75" customHeight="1" thickTop="1">
      <c r="A125" s="60" t="s">
        <v>55</v>
      </c>
      <c r="B125" s="60"/>
      <c r="C125" s="60"/>
      <c r="D125" s="60"/>
      <c r="E125" s="60"/>
      <c r="F125" s="60"/>
      <c r="G125" s="60"/>
      <c r="H125" s="60"/>
      <c r="I125" s="4"/>
      <c r="J125" s="25"/>
    </row>
    <row r="126" spans="1:13" ht="17.25" customHeight="1">
      <c r="A126" s="60" t="s">
        <v>56</v>
      </c>
      <c r="B126" s="60"/>
      <c r="C126" s="60"/>
      <c r="D126" s="60"/>
      <c r="E126" s="60"/>
      <c r="F126" s="60"/>
      <c r="G126" s="60"/>
      <c r="H126" s="60"/>
      <c r="I126" s="4"/>
      <c r="J126" s="5"/>
    </row>
    <row r="127" spans="1:13" ht="17.25" customHeight="1">
      <c r="A127" s="61" t="s">
        <v>57</v>
      </c>
      <c r="B127" s="61"/>
      <c r="C127" s="61"/>
      <c r="D127" s="61"/>
      <c r="E127" s="61"/>
      <c r="F127" s="61"/>
      <c r="G127" s="61"/>
      <c r="H127" s="61"/>
      <c r="I127" s="4"/>
    </row>
    <row r="128" spans="1:13" ht="24" customHeight="1">
      <c r="A128" s="65" t="s">
        <v>65</v>
      </c>
      <c r="B128" s="65"/>
      <c r="C128" s="65"/>
      <c r="D128" s="65"/>
      <c r="E128" s="65"/>
      <c r="F128" s="65"/>
      <c r="G128" s="65"/>
      <c r="H128" s="65"/>
      <c r="I128" s="4"/>
      <c r="M128" s="48"/>
    </row>
    <row r="129" spans="1:9" ht="22.5" customHeight="1">
      <c r="A129" s="65" t="s">
        <v>58</v>
      </c>
      <c r="B129" s="65"/>
      <c r="C129" s="65"/>
      <c r="D129" s="65"/>
      <c r="E129" s="65"/>
      <c r="F129" s="65"/>
      <c r="G129" s="65"/>
      <c r="H129" s="65"/>
      <c r="I129" s="4"/>
    </row>
    <row r="130" spans="1:9" ht="17.25" customHeight="1">
      <c r="A130" s="65" t="s">
        <v>59</v>
      </c>
      <c r="B130" s="65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65" t="s">
        <v>60</v>
      </c>
      <c r="B131" s="65"/>
      <c r="C131" s="65"/>
      <c r="D131" s="65"/>
      <c r="E131" s="65"/>
      <c r="F131" s="65"/>
      <c r="G131" s="65"/>
      <c r="H131" s="65"/>
      <c r="I131" s="4"/>
    </row>
    <row r="132" spans="1:9" ht="17.25" customHeight="1">
      <c r="A132" s="61" t="s">
        <v>61</v>
      </c>
      <c r="B132" s="61"/>
      <c r="C132" s="61"/>
      <c r="D132" s="61"/>
      <c r="E132" s="61"/>
      <c r="F132" s="61"/>
      <c r="G132" s="61"/>
      <c r="H132" s="61"/>
      <c r="I132" s="4"/>
    </row>
    <row r="133" spans="1:9" ht="17.25" customHeight="1">
      <c r="A133" s="61" t="s">
        <v>62</v>
      </c>
      <c r="B133" s="61"/>
      <c r="C133" s="61"/>
      <c r="D133" s="61"/>
      <c r="E133" s="61"/>
      <c r="F133" s="61"/>
      <c r="G133" s="61"/>
      <c r="H133" s="61"/>
      <c r="I133" s="4"/>
    </row>
    <row r="134" spans="1:9" ht="17.25" customHeight="1">
      <c r="A134" s="61" t="s">
        <v>63</v>
      </c>
      <c r="B134" s="61"/>
      <c r="C134" s="61"/>
      <c r="D134" s="61"/>
      <c r="E134" s="61"/>
      <c r="F134" s="61"/>
      <c r="G134" s="61"/>
      <c r="H134" s="61"/>
      <c r="I134" s="4"/>
    </row>
    <row r="135" spans="1:9" ht="24.75" customHeight="1">
      <c r="A135" s="61" t="s">
        <v>64</v>
      </c>
      <c r="B135" s="61"/>
      <c r="C135" s="61"/>
      <c r="D135" s="61"/>
      <c r="E135" s="61"/>
      <c r="F135" s="61"/>
      <c r="G135" s="61"/>
      <c r="H135" s="40"/>
      <c r="I135" s="4"/>
    </row>
    <row r="136" spans="1:9">
      <c r="A136" s="64" t="s">
        <v>50</v>
      </c>
      <c r="B136" s="64"/>
      <c r="C136" s="37"/>
      <c r="D136" s="37"/>
      <c r="E136" s="37"/>
      <c r="F136" s="37"/>
      <c r="G136" s="37"/>
      <c r="H136" s="37"/>
      <c r="I136" s="4"/>
    </row>
    <row r="137" spans="1:9">
      <c r="A137" s="55" t="s">
        <v>51</v>
      </c>
      <c r="B137" s="55"/>
      <c r="C137" s="37"/>
      <c r="D137" s="37"/>
      <c r="E137" s="37"/>
      <c r="F137" s="37"/>
      <c r="G137" s="37"/>
      <c r="H137" s="37"/>
    </row>
  </sheetData>
  <mergeCells count="85"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4:D124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2:C2"/>
    <mergeCell ref="A3:C3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4:C4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A332-CD02-461D-8636-0C5DB7CFDAFF}">
  <sheetPr>
    <pageSetUpPr fitToPage="1"/>
  </sheetPr>
  <dimension ref="A1:M137"/>
  <sheetViews>
    <sheetView showGridLines="0" view="pageBreakPreview" topLeftCell="A16" zoomScaleSheetLayoutView="100" workbookViewId="0">
      <selection activeCell="A3" sqref="A3:C3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D2" s="2"/>
      <c r="E2" s="2"/>
      <c r="F2" s="2"/>
      <c r="G2" s="2"/>
      <c r="H2" s="3" t="s">
        <v>0</v>
      </c>
      <c r="I2" s="3"/>
      <c r="J2" s="2"/>
    </row>
    <row r="3" spans="1:13" ht="23.25">
      <c r="A3" s="54"/>
      <c r="B3" s="54"/>
      <c r="C3" s="54"/>
      <c r="D3" s="4"/>
      <c r="E3" s="4"/>
      <c r="F3" s="4"/>
      <c r="G3" s="4"/>
      <c r="H3" s="9" t="s">
        <v>84</v>
      </c>
      <c r="I3" s="9"/>
      <c r="J3" s="4"/>
    </row>
    <row r="4" spans="1:13">
      <c r="A4" s="54"/>
      <c r="B4" s="54"/>
      <c r="C4" s="54"/>
      <c r="D4" s="23" t="s">
        <v>82</v>
      </c>
      <c r="E4" s="50" t="s">
        <v>83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71</v>
      </c>
      <c r="D6" s="15">
        <f>+D7+D15+D19</f>
        <v>5368876</v>
      </c>
      <c r="E6" s="15">
        <v>5310546</v>
      </c>
      <c r="F6" s="8">
        <f t="shared" ref="F6:F19" si="0">D6/D$6</f>
        <v>1</v>
      </c>
      <c r="G6" s="15">
        <f t="shared" ref="G6:G19" si="1">D6-E6</f>
        <v>58330</v>
      </c>
      <c r="H6" s="8">
        <f t="shared" ref="H6:H19" si="2">G6/E6</f>
        <v>1.0983804678464324E-2</v>
      </c>
      <c r="I6" s="24"/>
      <c r="J6" s="24"/>
      <c r="K6" s="24"/>
      <c r="L6" s="24"/>
      <c r="M6" s="24"/>
    </row>
    <row r="7" spans="1:13">
      <c r="A7" s="57" t="s">
        <v>5</v>
      </c>
      <c r="B7" s="57"/>
      <c r="C7" s="57"/>
      <c r="D7" s="15">
        <f>+SUM(D8:D14)</f>
        <v>5091391</v>
      </c>
      <c r="E7" s="15">
        <v>5034520</v>
      </c>
      <c r="F7" s="8">
        <f t="shared" si="0"/>
        <v>0.94831599761290819</v>
      </c>
      <c r="G7" s="15">
        <f t="shared" si="1"/>
        <v>56871</v>
      </c>
      <c r="H7" s="8">
        <f t="shared" si="2"/>
        <v>1.1296210959535367E-2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102484</v>
      </c>
      <c r="E8" s="6">
        <v>101004</v>
      </c>
      <c r="F8" s="8">
        <f t="shared" si="0"/>
        <v>1.9088539202618948E-2</v>
      </c>
      <c r="G8" s="15">
        <f t="shared" si="1"/>
        <v>1480</v>
      </c>
      <c r="H8" s="8">
        <f t="shared" si="2"/>
        <v>1.4652885034256069E-2</v>
      </c>
      <c r="I8" s="24"/>
      <c r="J8" s="24"/>
      <c r="K8" s="24"/>
      <c r="L8" s="24"/>
      <c r="M8" s="24"/>
    </row>
    <row r="9" spans="1:13">
      <c r="A9" s="57" t="s">
        <v>7</v>
      </c>
      <c r="B9" s="57"/>
      <c r="C9" s="57"/>
      <c r="D9" s="6">
        <v>1514386</v>
      </c>
      <c r="E9" s="6">
        <v>1499919</v>
      </c>
      <c r="F9" s="8">
        <f t="shared" si="0"/>
        <v>0.28206760595700103</v>
      </c>
      <c r="G9" s="15">
        <f t="shared" si="1"/>
        <v>14467</v>
      </c>
      <c r="H9" s="8">
        <f t="shared" si="2"/>
        <v>9.6451875067920332E-3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18786</v>
      </c>
      <c r="E10" s="6">
        <v>17269</v>
      </c>
      <c r="F10" s="8">
        <f t="shared" si="0"/>
        <v>3.4990564132976808E-3</v>
      </c>
      <c r="G10" s="15">
        <f t="shared" si="1"/>
        <v>1517</v>
      </c>
      <c r="H10" s="8">
        <f t="shared" si="2"/>
        <v>8.784527187445712E-2</v>
      </c>
      <c r="I10" s="24"/>
      <c r="J10" s="24"/>
      <c r="K10" s="24"/>
      <c r="L10" s="24"/>
      <c r="M10" s="24"/>
    </row>
    <row r="11" spans="1:13">
      <c r="A11" s="57" t="s">
        <v>9</v>
      </c>
      <c r="B11" s="57"/>
      <c r="C11" s="57"/>
      <c r="D11" s="6">
        <v>1620409</v>
      </c>
      <c r="E11" s="6">
        <v>1600715</v>
      </c>
      <c r="F11" s="8">
        <f t="shared" si="0"/>
        <v>0.30181531478842127</v>
      </c>
      <c r="G11" s="15">
        <f t="shared" si="1"/>
        <v>19694</v>
      </c>
      <c r="H11" s="8">
        <f t="shared" si="2"/>
        <v>1.230325198426953E-2</v>
      </c>
      <c r="I11" s="24"/>
      <c r="J11" s="24"/>
      <c r="K11" s="24"/>
      <c r="L11" s="24"/>
      <c r="M11" s="24"/>
    </row>
    <row r="12" spans="1:13">
      <c r="A12" s="57" t="s">
        <v>10</v>
      </c>
      <c r="B12" s="57"/>
      <c r="C12" s="57"/>
      <c r="D12" s="6">
        <v>711744</v>
      </c>
      <c r="E12" s="6">
        <v>702909</v>
      </c>
      <c r="F12" s="8">
        <f t="shared" si="0"/>
        <v>0.13256853017279593</v>
      </c>
      <c r="G12" s="15">
        <f t="shared" si="1"/>
        <v>8835</v>
      </c>
      <c r="H12" s="8">
        <f t="shared" si="2"/>
        <v>1.2569194589911355E-2</v>
      </c>
      <c r="I12" s="24"/>
      <c r="J12" s="24"/>
      <c r="K12" s="24"/>
      <c r="L12" s="24"/>
      <c r="M12" s="24"/>
    </row>
    <row r="13" spans="1:13">
      <c r="A13" s="57" t="s">
        <v>11</v>
      </c>
      <c r="B13" s="57"/>
      <c r="C13" s="57"/>
      <c r="D13" s="6">
        <v>34756</v>
      </c>
      <c r="E13" s="6">
        <v>34600</v>
      </c>
      <c r="F13" s="8">
        <f t="shared" si="0"/>
        <v>6.473608256178761E-3</v>
      </c>
      <c r="G13" s="15">
        <f t="shared" si="1"/>
        <v>156</v>
      </c>
      <c r="H13" s="8">
        <f t="shared" si="2"/>
        <v>4.5086705202312142E-3</v>
      </c>
      <c r="I13" s="24"/>
      <c r="J13" s="24"/>
      <c r="K13" s="24"/>
      <c r="L13" s="24"/>
      <c r="M13" s="24"/>
    </row>
    <row r="14" spans="1:13">
      <c r="A14" s="57" t="s">
        <v>12</v>
      </c>
      <c r="B14" s="57"/>
      <c r="C14" s="57"/>
      <c r="D14" s="6">
        <v>1088826</v>
      </c>
      <c r="E14" s="6">
        <v>1078104</v>
      </c>
      <c r="F14" s="8">
        <f t="shared" si="0"/>
        <v>0.20280334282259452</v>
      </c>
      <c r="G14" s="15">
        <f t="shared" si="1"/>
        <v>10722</v>
      </c>
      <c r="H14" s="8">
        <f t="shared" si="2"/>
        <v>9.9452371941853475E-3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f>+SUM(D16:D18)</f>
        <v>166299</v>
      </c>
      <c r="E15" s="15">
        <v>165275</v>
      </c>
      <c r="F15" s="8">
        <f t="shared" si="0"/>
        <v>3.0974639756999416E-2</v>
      </c>
      <c r="G15" s="15">
        <f t="shared" si="1"/>
        <v>1024</v>
      </c>
      <c r="H15" s="8">
        <f t="shared" si="2"/>
        <v>6.1957343820904552E-3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f t="shared" si="0"/>
        <v>2.527530902185113E-4</v>
      </c>
      <c r="G16" s="15">
        <f t="shared" si="1"/>
        <v>0</v>
      </c>
      <c r="H16" s="8">
        <f>G16/E16</f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f t="shared" si="0"/>
        <v>4.7887118272055452E-4</v>
      </c>
      <c r="G17" s="15">
        <f t="shared" si="1"/>
        <v>0</v>
      </c>
      <c r="H17" s="8">
        <f t="shared" si="2"/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162371</v>
      </c>
      <c r="E18" s="6">
        <v>161347</v>
      </c>
      <c r="F18" s="8">
        <f t="shared" si="0"/>
        <v>3.0243015484060352E-2</v>
      </c>
      <c r="G18" s="15">
        <f t="shared" si="1"/>
        <v>1024</v>
      </c>
      <c r="H18" s="8">
        <f t="shared" si="2"/>
        <v>6.3465698153668797E-3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111186</v>
      </c>
      <c r="E19" s="15">
        <v>110751</v>
      </c>
      <c r="F19" s="8">
        <f t="shared" si="0"/>
        <v>2.0709362630092407E-2</v>
      </c>
      <c r="G19" s="15">
        <f t="shared" si="1"/>
        <v>435</v>
      </c>
      <c r="H19" s="8">
        <f t="shared" si="2"/>
        <v>3.927729772191673E-3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6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72</v>
      </c>
      <c r="D21" s="15">
        <f>+D22+D30+D34+D35</f>
        <v>2230869</v>
      </c>
      <c r="E21" s="15">
        <v>2219499</v>
      </c>
      <c r="F21" s="8">
        <f>D21/D$21</f>
        <v>1</v>
      </c>
      <c r="G21" s="15">
        <f t="shared" ref="G21:G35" si="3">D21-E21</f>
        <v>11370</v>
      </c>
      <c r="H21" s="8">
        <f t="shared" ref="H21:H35" si="4">G21/E21</f>
        <v>5.1227777079421982E-3</v>
      </c>
      <c r="I21" s="24"/>
      <c r="J21" s="24"/>
      <c r="K21" s="24"/>
      <c r="L21" s="24"/>
      <c r="M21" s="24"/>
    </row>
    <row r="22" spans="1:13">
      <c r="A22" s="56" t="s">
        <v>5</v>
      </c>
      <c r="B22" s="56"/>
      <c r="C22" s="56"/>
      <c r="D22" s="15">
        <f>+SUM(D23:D29)</f>
        <v>2057483</v>
      </c>
      <c r="E22" s="15">
        <v>2045822</v>
      </c>
      <c r="F22" s="8">
        <f t="shared" ref="F22:F35" si="5">D22/D$21</f>
        <v>0.92227871739667366</v>
      </c>
      <c r="G22" s="15">
        <f t="shared" si="3"/>
        <v>11661</v>
      </c>
      <c r="H22" s="8">
        <f t="shared" si="4"/>
        <v>5.6999093762800475E-3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49106</v>
      </c>
      <c r="E23" s="6">
        <v>49509</v>
      </c>
      <c r="F23" s="8">
        <f t="shared" si="5"/>
        <v>2.2012050012797702E-2</v>
      </c>
      <c r="G23" s="15">
        <f t="shared" si="3"/>
        <v>-403</v>
      </c>
      <c r="H23" s="8">
        <f t="shared" si="4"/>
        <v>-8.1399341533862531E-3</v>
      </c>
      <c r="I23" s="24"/>
      <c r="J23" s="24"/>
      <c r="K23" s="24"/>
      <c r="L23" s="24"/>
      <c r="M23" s="24"/>
    </row>
    <row r="24" spans="1:13">
      <c r="A24" s="56" t="s">
        <v>7</v>
      </c>
      <c r="B24" s="56"/>
      <c r="C24" s="56"/>
      <c r="D24" s="6">
        <v>546064</v>
      </c>
      <c r="E24" s="6">
        <v>544238</v>
      </c>
      <c r="F24" s="8">
        <f t="shared" si="5"/>
        <v>0.2447763629330095</v>
      </c>
      <c r="G24" s="15">
        <f t="shared" si="3"/>
        <v>1826</v>
      </c>
      <c r="H24" s="8">
        <f t="shared" si="4"/>
        <v>3.3551497690348709E-3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8893</v>
      </c>
      <c r="E25" s="6">
        <v>8460</v>
      </c>
      <c r="F25" s="8">
        <f t="shared" si="5"/>
        <v>3.9863389558060106E-3</v>
      </c>
      <c r="G25" s="15">
        <f t="shared" si="3"/>
        <v>433</v>
      </c>
      <c r="H25" s="8">
        <f t="shared" si="4"/>
        <v>5.1182033096926711E-2</v>
      </c>
      <c r="I25" s="24"/>
      <c r="J25" s="24"/>
      <c r="K25" s="24"/>
      <c r="L25" s="24"/>
      <c r="M25" s="24"/>
    </row>
    <row r="26" spans="1:13">
      <c r="A26" s="56" t="s">
        <v>9</v>
      </c>
      <c r="B26" s="56"/>
      <c r="C26" s="56"/>
      <c r="D26" s="6">
        <v>686903</v>
      </c>
      <c r="E26" s="6">
        <v>684959</v>
      </c>
      <c r="F26" s="8">
        <f t="shared" si="5"/>
        <v>0.30790826355110945</v>
      </c>
      <c r="G26" s="15">
        <f t="shared" si="3"/>
        <v>1944</v>
      </c>
      <c r="H26" s="8">
        <f t="shared" si="4"/>
        <v>2.8381260776192442E-3</v>
      </c>
      <c r="I26" s="24"/>
      <c r="J26" s="24"/>
      <c r="K26" s="24"/>
      <c r="L26" s="24"/>
      <c r="M26" s="24"/>
    </row>
    <row r="27" spans="1:13">
      <c r="A27" s="56" t="s">
        <v>10</v>
      </c>
      <c r="B27" s="56"/>
      <c r="C27" s="56"/>
      <c r="D27" s="6">
        <v>319311</v>
      </c>
      <c r="E27" s="6">
        <v>314332</v>
      </c>
      <c r="F27" s="8">
        <f t="shared" si="5"/>
        <v>0.14313301229251918</v>
      </c>
      <c r="G27" s="15">
        <f t="shared" si="3"/>
        <v>4979</v>
      </c>
      <c r="H27" s="8">
        <f t="shared" si="4"/>
        <v>1.5839939936118499E-2</v>
      </c>
      <c r="I27" s="24"/>
      <c r="J27" s="24"/>
      <c r="K27" s="24"/>
      <c r="L27" s="24"/>
      <c r="M27" s="24"/>
    </row>
    <row r="28" spans="1:13">
      <c r="A28" s="56" t="s">
        <v>11</v>
      </c>
      <c r="B28" s="56"/>
      <c r="C28" s="56"/>
      <c r="D28" s="6">
        <v>15627</v>
      </c>
      <c r="E28" s="6">
        <v>14935</v>
      </c>
      <c r="F28" s="8">
        <f t="shared" si="5"/>
        <v>7.0048936087237753E-3</v>
      </c>
      <c r="G28" s="15">
        <f t="shared" si="3"/>
        <v>692</v>
      </c>
      <c r="H28" s="8">
        <f t="shared" si="4"/>
        <v>4.6334114496149985E-2</v>
      </c>
      <c r="I28" s="24"/>
      <c r="J28" s="24"/>
      <c r="K28" s="24"/>
      <c r="L28" s="24"/>
      <c r="M28" s="24"/>
    </row>
    <row r="29" spans="1:13">
      <c r="A29" s="56" t="s">
        <v>12</v>
      </c>
      <c r="B29" s="56"/>
      <c r="C29" s="56"/>
      <c r="D29" s="6">
        <v>431579</v>
      </c>
      <c r="E29" s="6">
        <v>429389</v>
      </c>
      <c r="F29" s="8">
        <f t="shared" si="5"/>
        <v>0.19345779604270802</v>
      </c>
      <c r="G29" s="15">
        <f t="shared" si="3"/>
        <v>2190</v>
      </c>
      <c r="H29" s="8">
        <f t="shared" si="4"/>
        <v>5.10027038419708E-3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f>+SUM(D31:D33)</f>
        <v>134038</v>
      </c>
      <c r="E30" s="15">
        <v>133166</v>
      </c>
      <c r="F30" s="8">
        <f t="shared" si="5"/>
        <v>6.0083312825629835E-2</v>
      </c>
      <c r="G30" s="15">
        <f t="shared" si="3"/>
        <v>872</v>
      </c>
      <c r="H30" s="8">
        <f t="shared" si="4"/>
        <v>6.548218013607077E-3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231</v>
      </c>
      <c r="E31" s="6">
        <v>47</v>
      </c>
      <c r="F31" s="8">
        <f t="shared" si="5"/>
        <v>1.0354709308345761E-4</v>
      </c>
      <c r="G31" s="15">
        <f t="shared" si="3"/>
        <v>184</v>
      </c>
      <c r="H31" s="8" t="s">
        <v>81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1191</v>
      </c>
      <c r="E32" s="6">
        <v>1218</v>
      </c>
      <c r="F32" s="8">
        <f t="shared" si="5"/>
        <v>5.3387267472899578E-4</v>
      </c>
      <c r="G32" s="15">
        <f t="shared" si="3"/>
        <v>-27</v>
      </c>
      <c r="H32" s="8">
        <f t="shared" si="4"/>
        <v>-2.2167487684729065E-2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132616</v>
      </c>
      <c r="E33" s="6">
        <v>131901</v>
      </c>
      <c r="F33" s="8">
        <f t="shared" si="5"/>
        <v>5.9445893057817382E-2</v>
      </c>
      <c r="G33" s="15">
        <f t="shared" si="3"/>
        <v>715</v>
      </c>
      <c r="H33" s="8">
        <f t="shared" si="4"/>
        <v>5.4207322158285384E-3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6">
        <v>23718</v>
      </c>
      <c r="E34" s="15">
        <v>24248</v>
      </c>
      <c r="F34" s="8">
        <f t="shared" si="5"/>
        <v>1.0631731401530077E-2</v>
      </c>
      <c r="G34" s="15">
        <f t="shared" si="3"/>
        <v>-530</v>
      </c>
      <c r="H34" s="8">
        <f t="shared" si="4"/>
        <v>-2.1857472781260309E-2</v>
      </c>
      <c r="I34" s="24"/>
      <c r="J34" s="24"/>
      <c r="K34" s="24"/>
      <c r="L34" s="24"/>
      <c r="M34" s="24"/>
    </row>
    <row r="35" spans="1:13" ht="18.75">
      <c r="A35" s="56" t="s">
        <v>19</v>
      </c>
      <c r="B35" s="56"/>
      <c r="C35" s="56"/>
      <c r="D35" s="15">
        <v>15630</v>
      </c>
      <c r="E35" s="6">
        <v>16263</v>
      </c>
      <c r="F35" s="8">
        <f t="shared" si="5"/>
        <v>7.006238376166418E-3</v>
      </c>
      <c r="G35" s="15">
        <f t="shared" si="3"/>
        <v>-633</v>
      </c>
      <c r="H35" s="8">
        <f t="shared" si="4"/>
        <v>-3.8922707987456187E-2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15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8" t="s">
        <v>73</v>
      </c>
      <c r="B37" s="58"/>
      <c r="C37" s="58"/>
      <c r="D37" s="31">
        <f>+D21/D6</f>
        <v>0.41551881622894626</v>
      </c>
      <c r="E37" s="31">
        <v>0.41794177095914431</v>
      </c>
      <c r="F37" s="7" t="s">
        <v>20</v>
      </c>
      <c r="G37" s="17">
        <f>D37-E37</f>
        <v>-2.4229547301980459E-3</v>
      </c>
      <c r="H37" s="8">
        <f>G37/E37</f>
        <v>-5.797350010355631E-3</v>
      </c>
      <c r="I37" s="24"/>
      <c r="J37" s="24"/>
      <c r="K37" s="24"/>
      <c r="L37" s="24"/>
      <c r="M37" s="24"/>
    </row>
    <row r="38" spans="1:13" ht="17.25" customHeight="1">
      <c r="A38" s="59" t="s">
        <v>74</v>
      </c>
      <c r="B38" s="59"/>
      <c r="C38" s="59"/>
      <c r="D38" s="51">
        <f>+D21/3197706</f>
        <v>0.69764668796943807</v>
      </c>
      <c r="E38" s="51">
        <v>0.7131438298813022</v>
      </c>
      <c r="F38" s="7" t="s">
        <v>20</v>
      </c>
      <c r="G38" s="17">
        <f>D38-E38</f>
        <v>-1.5497141911864132E-2</v>
      </c>
      <c r="H38" s="8">
        <f>G38/E38</f>
        <v>-2.1730738264178099E-2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32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75</v>
      </c>
      <c r="D40" s="20">
        <f>+D41+D49+D53+D54+D59+D60+D61+D62</f>
        <v>8687572486.2799988</v>
      </c>
      <c r="E40" s="20">
        <v>8862524153.5099983</v>
      </c>
      <c r="F40" s="8">
        <f t="shared" ref="F40:F62" si="6">D40/D$40</f>
        <v>1</v>
      </c>
      <c r="G40" s="15">
        <f>D40-E40</f>
        <v>-174951667.22999954</v>
      </c>
      <c r="H40" s="8">
        <f t="shared" ref="H40:H62" si="7">G40/E40</f>
        <v>-1.9740613870226804E-2</v>
      </c>
      <c r="I40" s="24"/>
      <c r="J40" s="24"/>
      <c r="K40" s="24"/>
      <c r="L40" s="24"/>
      <c r="M40" s="24"/>
    </row>
    <row r="41" spans="1:13">
      <c r="A41" s="57" t="s">
        <v>21</v>
      </c>
      <c r="B41" s="57"/>
      <c r="C41" s="57"/>
      <c r="D41" s="20">
        <f>+SUM(D42:D48)</f>
        <v>6788471570.6599998</v>
      </c>
      <c r="E41" s="20">
        <v>6949902219.9799986</v>
      </c>
      <c r="F41" s="8">
        <f t="shared" si="6"/>
        <v>0.78140027969617665</v>
      </c>
      <c r="G41" s="15">
        <f t="shared" ref="G41:G62" si="8">D41-E41</f>
        <v>-161430649.31999874</v>
      </c>
      <c r="H41" s="8">
        <f t="shared" si="7"/>
        <v>-2.3227758349737376E-2</v>
      </c>
      <c r="I41" s="24"/>
      <c r="J41" s="52"/>
      <c r="K41" s="24"/>
      <c r="L41" s="24"/>
      <c r="M41" s="24"/>
    </row>
    <row r="42" spans="1:13">
      <c r="A42" s="16"/>
      <c r="B42" s="16"/>
      <c r="C42" s="16" t="s">
        <v>6</v>
      </c>
      <c r="D42" s="20">
        <v>152507990.05000004</v>
      </c>
      <c r="E42" s="20">
        <v>154054400.99000001</v>
      </c>
      <c r="F42" s="8">
        <f t="shared" si="6"/>
        <v>1.7554730080336131E-2</v>
      </c>
      <c r="G42" s="15">
        <f t="shared" si="8"/>
        <v>-1546410.9399999678</v>
      </c>
      <c r="H42" s="8">
        <f t="shared" si="7"/>
        <v>-1.0038083495585099E-2</v>
      </c>
      <c r="I42" s="24"/>
      <c r="J42" s="24"/>
      <c r="K42" s="24"/>
      <c r="L42" s="24"/>
      <c r="M42" s="24"/>
    </row>
    <row r="43" spans="1:13">
      <c r="A43" s="56" t="s">
        <v>7</v>
      </c>
      <c r="B43" s="56"/>
      <c r="C43" s="56"/>
      <c r="D43" s="20">
        <v>1639529427.52</v>
      </c>
      <c r="E43" s="20">
        <v>1680275803.9499998</v>
      </c>
      <c r="F43" s="8">
        <f t="shared" si="6"/>
        <v>0.18872123715908623</v>
      </c>
      <c r="G43" s="15">
        <f t="shared" si="8"/>
        <v>-40746376.429999828</v>
      </c>
      <c r="H43" s="8">
        <f t="shared" si="7"/>
        <v>-2.4249814425830012E-2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54857119.469999999</v>
      </c>
      <c r="E44" s="20">
        <v>50941667.480000004</v>
      </c>
      <c r="F44" s="8">
        <f t="shared" si="6"/>
        <v>6.3144358860468871E-3</v>
      </c>
      <c r="G44" s="15">
        <f t="shared" si="8"/>
        <v>3915451.9899999946</v>
      </c>
      <c r="H44" s="8">
        <f t="shared" si="7"/>
        <v>7.6861480663883333E-2</v>
      </c>
      <c r="I44" s="24"/>
      <c r="J44" s="24"/>
      <c r="K44" s="24"/>
      <c r="L44" s="24"/>
      <c r="M44" s="24"/>
    </row>
    <row r="45" spans="1:13">
      <c r="A45" s="56" t="s">
        <v>9</v>
      </c>
      <c r="B45" s="56"/>
      <c r="C45" s="56"/>
      <c r="D45" s="20">
        <v>2323067182.6900001</v>
      </c>
      <c r="E45" s="20">
        <v>2373983363.3899999</v>
      </c>
      <c r="F45" s="8">
        <f t="shared" si="6"/>
        <v>0.26740118558535708</v>
      </c>
      <c r="G45" s="15">
        <f t="shared" si="8"/>
        <v>-50916180.699999809</v>
      </c>
      <c r="H45" s="8">
        <f t="shared" si="7"/>
        <v>-2.1447572668450609E-2</v>
      </c>
      <c r="I45" s="24"/>
      <c r="J45" s="24"/>
      <c r="K45" s="24"/>
      <c r="L45" s="24"/>
      <c r="M45" s="24"/>
    </row>
    <row r="46" spans="1:13">
      <c r="A46" s="56" t="s">
        <v>10</v>
      </c>
      <c r="B46" s="56"/>
      <c r="C46" s="56"/>
      <c r="D46" s="20">
        <v>1101739586.1900001</v>
      </c>
      <c r="E46" s="20">
        <v>1148671721.3199999</v>
      </c>
      <c r="F46" s="8">
        <f t="shared" si="6"/>
        <v>0.12681788703690722</v>
      </c>
      <c r="G46" s="15">
        <f t="shared" si="8"/>
        <v>-46932135.129999876</v>
      </c>
      <c r="H46" s="8">
        <f t="shared" si="7"/>
        <v>-4.0857744000233294E-2</v>
      </c>
      <c r="I46" s="24"/>
      <c r="J46" s="24"/>
      <c r="K46" s="24"/>
      <c r="L46" s="24"/>
      <c r="M46" s="24"/>
    </row>
    <row r="47" spans="1:13">
      <c r="A47" s="56" t="s">
        <v>11</v>
      </c>
      <c r="B47" s="56"/>
      <c r="C47" s="56"/>
      <c r="D47" s="20">
        <v>46377108.499999993</v>
      </c>
      <c r="E47" s="20">
        <v>43666542.689999998</v>
      </c>
      <c r="F47" s="8">
        <f t="shared" si="6"/>
        <v>5.338327659797009E-3</v>
      </c>
      <c r="G47" s="15">
        <f t="shared" si="8"/>
        <v>2710565.8099999949</v>
      </c>
      <c r="H47" s="8">
        <f t="shared" si="7"/>
        <v>6.20742024218175E-2</v>
      </c>
      <c r="I47" s="24"/>
      <c r="J47" s="24"/>
      <c r="K47" s="24"/>
      <c r="L47" s="24"/>
      <c r="M47" s="24"/>
    </row>
    <row r="48" spans="1:13">
      <c r="A48" s="56" t="s">
        <v>12</v>
      </c>
      <c r="B48" s="56"/>
      <c r="C48" s="56"/>
      <c r="D48" s="20">
        <v>1470393156.24</v>
      </c>
      <c r="E48" s="20">
        <v>1498308720.1600001</v>
      </c>
      <c r="F48" s="8">
        <f t="shared" si="6"/>
        <v>0.16925247628864612</v>
      </c>
      <c r="G48" s="15">
        <f t="shared" si="8"/>
        <v>-27915563.920000076</v>
      </c>
      <c r="H48" s="8">
        <f t="shared" si="7"/>
        <v>-1.8631383201867139E-2</v>
      </c>
      <c r="I48" s="24"/>
      <c r="J48" s="24"/>
      <c r="K48" s="24"/>
      <c r="L48" s="24"/>
      <c r="M48" s="24"/>
    </row>
    <row r="49" spans="1:13">
      <c r="A49" s="56" t="s">
        <v>13</v>
      </c>
      <c r="B49" s="56"/>
      <c r="C49" s="56"/>
      <c r="D49" s="20">
        <f>+SUM(D50:D52)</f>
        <v>1237971735.0400002</v>
      </c>
      <c r="E49" s="20">
        <v>1233610590.9300001</v>
      </c>
      <c r="F49" s="8">
        <f t="shared" si="6"/>
        <v>0.14249915462519464</v>
      </c>
      <c r="G49" s="15">
        <f t="shared" si="8"/>
        <v>4361144.1100001335</v>
      </c>
      <c r="H49" s="8">
        <f t="shared" si="7"/>
        <v>3.5352680514134805E-3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21219320.240000002</v>
      </c>
      <c r="E50" s="20">
        <v>267807.65000000002</v>
      </c>
      <c r="F50" s="8">
        <f t="shared" si="6"/>
        <v>2.4424913027788816E-3</v>
      </c>
      <c r="G50" s="15">
        <f t="shared" si="8"/>
        <v>20951512.590000004</v>
      </c>
      <c r="H50" s="8" t="s">
        <v>81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24149344.459999997</v>
      </c>
      <c r="E51" s="20">
        <v>47481641.640000001</v>
      </c>
      <c r="F51" s="8">
        <f t="shared" si="6"/>
        <v>2.7797574636802482E-3</v>
      </c>
      <c r="G51" s="15">
        <f t="shared" si="8"/>
        <v>-23332297.180000003</v>
      </c>
      <c r="H51" s="8">
        <f t="shared" si="7"/>
        <v>-0.49139617700884536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1192603070.3400002</v>
      </c>
      <c r="E52" s="20">
        <v>1185861141.6400001</v>
      </c>
      <c r="F52" s="8">
        <f t="shared" si="6"/>
        <v>0.1372769058587355</v>
      </c>
      <c r="G52" s="15">
        <f t="shared" si="8"/>
        <v>6741928.7000000477</v>
      </c>
      <c r="H52" s="8">
        <f t="shared" si="7"/>
        <v>5.6852598194390798E-3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112425771.98</v>
      </c>
      <c r="E53" s="20">
        <v>112339607.47</v>
      </c>
      <c r="F53" s="8">
        <f t="shared" si="6"/>
        <v>1.2940988078954205E-2</v>
      </c>
      <c r="G53" s="15">
        <f t="shared" si="8"/>
        <v>86164.510000005364</v>
      </c>
      <c r="H53" s="8">
        <f t="shared" si="7"/>
        <v>7.6700027657667735E-4</v>
      </c>
      <c r="I53" s="24"/>
      <c r="J53" s="24"/>
      <c r="K53" s="24"/>
      <c r="L53" s="24"/>
      <c r="M53" s="24"/>
    </row>
    <row r="54" spans="1:13">
      <c r="A54" s="56" t="s">
        <v>23</v>
      </c>
      <c r="B54" s="56"/>
      <c r="C54" s="56"/>
      <c r="D54" s="20">
        <v>332239061.74000001</v>
      </c>
      <c r="E54" s="20">
        <v>341204891.31999999</v>
      </c>
      <c r="F54" s="8">
        <f t="shared" si="6"/>
        <v>3.8243026146221444E-2</v>
      </c>
      <c r="G54" s="15">
        <f t="shared" si="8"/>
        <v>-8965829.5799999833</v>
      </c>
      <c r="H54" s="8">
        <f t="shared" si="7"/>
        <v>-2.627696673782837E-2</v>
      </c>
      <c r="I54" s="24"/>
      <c r="J54" s="24"/>
      <c r="K54" s="24"/>
      <c r="L54" s="24"/>
      <c r="M54" s="24"/>
    </row>
    <row r="55" spans="1:13">
      <c r="A55" s="56" t="s">
        <v>24</v>
      </c>
      <c r="B55" s="56"/>
      <c r="C55" s="56"/>
      <c r="D55" s="20">
        <v>779753154.86000001</v>
      </c>
      <c r="E55" s="20">
        <v>799769481.38</v>
      </c>
      <c r="F55" s="8">
        <f t="shared" si="6"/>
        <v>8.975500993993879E-2</v>
      </c>
      <c r="G55" s="15">
        <f t="shared" si="8"/>
        <v>-20016326.519999981</v>
      </c>
      <c r="H55" s="8">
        <f t="shared" si="7"/>
        <v>-2.5027619815477162E-2</v>
      </c>
      <c r="I55" s="24"/>
      <c r="J55" s="24"/>
      <c r="K55" s="24"/>
      <c r="L55" s="24"/>
      <c r="M55" s="24"/>
    </row>
    <row r="56" spans="1:13" ht="18.75">
      <c r="A56" s="56" t="s">
        <v>25</v>
      </c>
      <c r="B56" s="56"/>
      <c r="C56" s="56"/>
      <c r="D56" s="20">
        <v>46120893.68</v>
      </c>
      <c r="E56" s="20">
        <v>45812253.560000002</v>
      </c>
      <c r="F56" s="8">
        <f t="shared" si="6"/>
        <v>5.3088355524903222E-3</v>
      </c>
      <c r="G56" s="15">
        <f t="shared" si="8"/>
        <v>308640.11999999732</v>
      </c>
      <c r="H56" s="8">
        <f t="shared" si="7"/>
        <v>6.7370647810584871E-3</v>
      </c>
      <c r="I56" s="24"/>
      <c r="J56" s="24"/>
      <c r="K56" s="24"/>
      <c r="L56" s="24"/>
      <c r="M56" s="24"/>
    </row>
    <row r="57" spans="1:13">
      <c r="A57" s="56" t="s">
        <v>26</v>
      </c>
      <c r="B57" s="56"/>
      <c r="C57" s="56"/>
      <c r="D57" s="20">
        <v>72.55</v>
      </c>
      <c r="E57" s="20">
        <v>41.139999999999993</v>
      </c>
      <c r="F57" s="8">
        <f t="shared" si="6"/>
        <v>8.3510094580017436E-9</v>
      </c>
      <c r="G57" s="15">
        <f t="shared" si="8"/>
        <v>31.410000000000004</v>
      </c>
      <c r="H57" s="8">
        <f t="shared" si="7"/>
        <v>0.7634905201750124</v>
      </c>
      <c r="I57" s="24"/>
      <c r="J57" s="24"/>
      <c r="K57" s="24"/>
      <c r="L57" s="24"/>
      <c r="M57" s="24"/>
    </row>
    <row r="58" spans="1:13">
      <c r="A58" s="56" t="s">
        <v>27</v>
      </c>
      <c r="B58" s="56"/>
      <c r="C58" s="56"/>
      <c r="D58" s="20">
        <v>7438057.6699999999</v>
      </c>
      <c r="E58" s="20">
        <v>5700865.7299999995</v>
      </c>
      <c r="F58" s="8">
        <f t="shared" si="6"/>
        <v>8.5617215646219735E-4</v>
      </c>
      <c r="G58" s="15">
        <f t="shared" si="8"/>
        <v>1737191.9400000004</v>
      </c>
      <c r="H58" s="8">
        <f t="shared" si="7"/>
        <v>0.30472423352444061</v>
      </c>
      <c r="I58" s="24"/>
      <c r="J58" s="24"/>
      <c r="K58" s="24"/>
      <c r="L58" s="24"/>
      <c r="M58" s="24"/>
    </row>
    <row r="59" spans="1:13">
      <c r="A59" s="56" t="s">
        <v>28</v>
      </c>
      <c r="B59" s="56"/>
      <c r="C59" s="56"/>
      <c r="D59" s="20">
        <v>36918759.939999998</v>
      </c>
      <c r="E59" s="20">
        <v>38069509.380000003</v>
      </c>
      <c r="F59" s="8">
        <f t="shared" si="6"/>
        <v>4.2496059743161391E-3</v>
      </c>
      <c r="G59" s="15">
        <f t="shared" si="8"/>
        <v>-1150749.4400000051</v>
      </c>
      <c r="H59" s="8">
        <f t="shared" si="7"/>
        <v>-3.0227587871267832E-2</v>
      </c>
      <c r="I59" s="24"/>
      <c r="J59" s="24"/>
      <c r="K59" s="24"/>
      <c r="L59" s="24"/>
      <c r="M59" s="24"/>
    </row>
    <row r="60" spans="1:13">
      <c r="A60" s="56" t="s">
        <v>29</v>
      </c>
      <c r="B60" s="56"/>
      <c r="C60" s="56"/>
      <c r="D60" s="20">
        <v>73835093.340000004</v>
      </c>
      <c r="E60" s="20">
        <v>76136587.349999994</v>
      </c>
      <c r="F60" s="8">
        <f t="shared" si="6"/>
        <v>8.4989326370059487E-3</v>
      </c>
      <c r="G60" s="15">
        <f t="shared" si="8"/>
        <v>-2301494.0099999905</v>
      </c>
      <c r="H60" s="8">
        <f t="shared" si="7"/>
        <v>-3.0228489220563818E-2</v>
      </c>
      <c r="I60" s="24"/>
      <c r="J60" s="24"/>
      <c r="K60" s="24"/>
      <c r="L60" s="24"/>
      <c r="M60" s="24"/>
    </row>
    <row r="61" spans="1:13">
      <c r="A61" s="56" t="s">
        <v>30</v>
      </c>
      <c r="B61" s="56"/>
      <c r="C61" s="56"/>
      <c r="D61" s="20">
        <v>58142663.340000004</v>
      </c>
      <c r="E61" s="20">
        <v>59711751.869999997</v>
      </c>
      <c r="F61" s="8">
        <f t="shared" si="6"/>
        <v>6.6926248306788602E-3</v>
      </c>
      <c r="G61" s="15">
        <f t="shared" si="8"/>
        <v>-1569088.5299999937</v>
      </c>
      <c r="H61" s="8">
        <f t="shared" si="7"/>
        <v>-2.6277717214127246E-2</v>
      </c>
      <c r="I61" s="24"/>
      <c r="J61" s="24"/>
      <c r="K61" s="24"/>
      <c r="L61" s="24"/>
      <c r="M61" s="24"/>
    </row>
    <row r="62" spans="1:13" ht="18.75">
      <c r="A62" s="56" t="s">
        <v>19</v>
      </c>
      <c r="B62" s="56"/>
      <c r="C62" s="56"/>
      <c r="D62" s="20">
        <v>47567830.240000002</v>
      </c>
      <c r="E62" s="20">
        <v>51548995.210000001</v>
      </c>
      <c r="F62" s="8">
        <f t="shared" si="6"/>
        <v>5.4753880114522596E-3</v>
      </c>
      <c r="G62" s="15">
        <f t="shared" si="8"/>
        <v>-3981164.9699999988</v>
      </c>
      <c r="H62" s="8">
        <f t="shared" si="7"/>
        <v>-7.7230699721334076E-2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32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76</v>
      </c>
      <c r="D64" s="20">
        <f>+D65+D72</f>
        <v>7325970163.6399994</v>
      </c>
      <c r="E64" s="20">
        <v>7464300345.1900005</v>
      </c>
      <c r="F64" s="8">
        <f t="shared" ref="F64:F78" si="9">D64/D$64</f>
        <v>1</v>
      </c>
      <c r="G64" s="15">
        <f t="shared" ref="G64:G78" si="10">D64-E64</f>
        <v>-138330181.55000114</v>
      </c>
      <c r="H64" s="8">
        <f t="shared" ref="H64:H77" si="11">G64/E64</f>
        <v>-1.8532236800886663E-2</v>
      </c>
      <c r="I64" s="24"/>
      <c r="J64" s="24"/>
      <c r="K64" s="24"/>
      <c r="L64" s="24"/>
      <c r="M64" s="24"/>
    </row>
    <row r="65" spans="1:13">
      <c r="A65" s="56" t="s">
        <v>32</v>
      </c>
      <c r="B65" s="56"/>
      <c r="C65" s="56"/>
      <c r="D65" s="20">
        <f>+D66+D67+D71</f>
        <v>6929590027.6399994</v>
      </c>
      <c r="E65" s="20">
        <v>7114658316.3900003</v>
      </c>
      <c r="F65" s="8">
        <f t="shared" si="9"/>
        <v>0.94589383697366114</v>
      </c>
      <c r="G65" s="15">
        <f t="shared" si="10"/>
        <v>-185068288.75000095</v>
      </c>
      <c r="H65" s="8">
        <f t="shared" si="11"/>
        <v>-2.6012252524293421E-2</v>
      </c>
      <c r="I65" s="24"/>
      <c r="J65" s="24"/>
      <c r="K65" s="24"/>
      <c r="L65" s="24"/>
      <c r="M65" s="24"/>
    </row>
    <row r="66" spans="1:13">
      <c r="A66" s="56" t="s">
        <v>33</v>
      </c>
      <c r="B66" s="56"/>
      <c r="C66" s="56"/>
      <c r="D66" s="20">
        <v>6075400608.0599995</v>
      </c>
      <c r="E66" s="20">
        <v>6259421613.9200001</v>
      </c>
      <c r="F66" s="8">
        <f t="shared" si="9"/>
        <v>0.82929638974141839</v>
      </c>
      <c r="G66" s="15">
        <f t="shared" si="10"/>
        <v>-184021005.86000061</v>
      </c>
      <c r="H66" s="8">
        <f t="shared" si="11"/>
        <v>-2.9399043108194842E-2</v>
      </c>
      <c r="I66" s="24"/>
      <c r="J66" s="24"/>
      <c r="K66" s="24"/>
      <c r="L66" s="24"/>
      <c r="M66" s="24"/>
    </row>
    <row r="67" spans="1:13">
      <c r="A67" s="56" t="s">
        <v>13</v>
      </c>
      <c r="B67" s="56"/>
      <c r="C67" s="56"/>
      <c r="D67" s="20">
        <f>+SUM(D68:D70)</f>
        <v>754055720.62</v>
      </c>
      <c r="E67" s="20">
        <v>754324888.72000003</v>
      </c>
      <c r="F67" s="8">
        <f t="shared" si="9"/>
        <v>0.10292912798942359</v>
      </c>
      <c r="G67" s="15">
        <f t="shared" si="10"/>
        <v>-269168.10000002384</v>
      </c>
      <c r="H67" s="8">
        <f t="shared" si="11"/>
        <v>-3.5683311531291273E-4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7726939.75</v>
      </c>
      <c r="E68" s="20">
        <v>250292.98</v>
      </c>
      <c r="F68" s="8">
        <f t="shared" si="9"/>
        <v>1.0547326261783154E-3</v>
      </c>
      <c r="G68" s="15">
        <f t="shared" si="10"/>
        <v>7476646.7699999996</v>
      </c>
      <c r="H68" s="8" t="s">
        <v>81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12417089.220000001</v>
      </c>
      <c r="E69" s="20">
        <v>24313290.899999999</v>
      </c>
      <c r="F69" s="8">
        <f t="shared" si="9"/>
        <v>1.6949412763961375E-3</v>
      </c>
      <c r="G69" s="15">
        <f t="shared" si="10"/>
        <v>-11896201.679999998</v>
      </c>
      <c r="H69" s="8">
        <f t="shared" si="11"/>
        <v>-0.48928800831318142</v>
      </c>
      <c r="I69" s="24"/>
      <c r="J69" s="24"/>
      <c r="K69" s="24"/>
      <c r="L69" s="24"/>
      <c r="M69" s="24"/>
    </row>
    <row r="70" spans="1:13">
      <c r="A70" s="56" t="s">
        <v>16</v>
      </c>
      <c r="B70" s="56"/>
      <c r="C70" s="56"/>
      <c r="D70" s="20">
        <v>733911691.64999998</v>
      </c>
      <c r="E70" s="20">
        <v>729761304.84000003</v>
      </c>
      <c r="F70" s="8">
        <f t="shared" si="9"/>
        <v>0.10017945408684914</v>
      </c>
      <c r="G70" s="15">
        <f t="shared" si="10"/>
        <v>4150386.8099999428</v>
      </c>
      <c r="H70" s="8">
        <f t="shared" si="11"/>
        <v>5.6873210219195083E-3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100133698.95999999</v>
      </c>
      <c r="E71" s="20">
        <v>100911813.75</v>
      </c>
      <c r="F71" s="8">
        <f t="shared" si="9"/>
        <v>1.3668319242819209E-2</v>
      </c>
      <c r="G71" s="15">
        <f t="shared" si="10"/>
        <v>-778114.79000000656</v>
      </c>
      <c r="H71" s="8">
        <f t="shared" si="11"/>
        <v>-7.710839406055236E-3</v>
      </c>
      <c r="I71" s="24"/>
      <c r="J71" s="24"/>
      <c r="K71" s="24"/>
      <c r="L71" s="24"/>
      <c r="M71" s="24"/>
    </row>
    <row r="72" spans="1:13">
      <c r="A72" s="56" t="s">
        <v>34</v>
      </c>
      <c r="B72" s="56"/>
      <c r="C72" s="56"/>
      <c r="D72" s="20">
        <f>+D73+D74+D78</f>
        <v>396380136</v>
      </c>
      <c r="E72" s="20">
        <v>349642028.80000001</v>
      </c>
      <c r="F72" s="8">
        <f t="shared" si="9"/>
        <v>5.4106163026338833E-2</v>
      </c>
      <c r="G72" s="15">
        <f t="shared" si="10"/>
        <v>46738107.199999988</v>
      </c>
      <c r="H72" s="8">
        <f t="shared" si="11"/>
        <v>0.13367416772065127</v>
      </c>
      <c r="I72" s="24"/>
      <c r="J72" s="24"/>
      <c r="K72" s="24"/>
      <c r="L72" s="24"/>
      <c r="M72" s="24"/>
    </row>
    <row r="73" spans="1:13">
      <c r="A73" s="56" t="s">
        <v>33</v>
      </c>
      <c r="B73" s="56"/>
      <c r="C73" s="56"/>
      <c r="D73" s="20">
        <v>51531543.200000003</v>
      </c>
      <c r="E73" s="20">
        <v>9930091.4100000001</v>
      </c>
      <c r="F73" s="8">
        <f t="shared" si="9"/>
        <v>7.0340913283758058E-3</v>
      </c>
      <c r="G73" s="15">
        <f t="shared" si="10"/>
        <v>41601451.790000007</v>
      </c>
      <c r="H73" s="8" t="s">
        <v>81</v>
      </c>
      <c r="I73" s="24"/>
      <c r="J73" s="24"/>
      <c r="K73" s="24"/>
      <c r="L73" s="24"/>
      <c r="M73" s="24"/>
    </row>
    <row r="74" spans="1:13">
      <c r="A74" s="56" t="s">
        <v>13</v>
      </c>
      <c r="B74" s="56"/>
      <c r="C74" s="56"/>
      <c r="D74" s="20">
        <f>+D75+D76+D77</f>
        <v>343901539.92000002</v>
      </c>
      <c r="E74" s="20">
        <v>339699617.36000001</v>
      </c>
      <c r="F74" s="8">
        <f t="shared" si="9"/>
        <v>4.6942798324082755E-2</v>
      </c>
      <c r="G74" s="15">
        <f t="shared" si="10"/>
        <v>4201922.5600000024</v>
      </c>
      <c r="H74" s="8">
        <f t="shared" si="11"/>
        <v>1.2369523971370783E-2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12697349.880000001</v>
      </c>
      <c r="E75" s="20">
        <v>0</v>
      </c>
      <c r="F75" s="8">
        <f t="shared" si="9"/>
        <v>1.7331970505447929E-3</v>
      </c>
      <c r="G75" s="15">
        <f t="shared" si="10"/>
        <v>12697349.880000001</v>
      </c>
      <c r="H75" s="8" t="s">
        <v>81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10120965</v>
      </c>
      <c r="E76" s="20">
        <v>20429737.129999999</v>
      </c>
      <c r="F76" s="8">
        <f t="shared" si="9"/>
        <v>1.3815187304791414E-3</v>
      </c>
      <c r="G76" s="15">
        <f t="shared" si="10"/>
        <v>-10308772.129999999</v>
      </c>
      <c r="H76" s="8">
        <f t="shared" si="11"/>
        <v>-0.50459641572490466</v>
      </c>
      <c r="I76" s="24"/>
      <c r="J76" s="24"/>
      <c r="K76" s="24"/>
      <c r="L76" s="24"/>
      <c r="M76" s="24"/>
    </row>
    <row r="77" spans="1:13">
      <c r="A77" s="56" t="s">
        <v>16</v>
      </c>
      <c r="B77" s="56"/>
      <c r="C77" s="56"/>
      <c r="D77" s="20">
        <v>321083225.04000002</v>
      </c>
      <c r="E77" s="20">
        <v>319269880.23000002</v>
      </c>
      <c r="F77" s="8">
        <f t="shared" si="9"/>
        <v>4.3828082543058818E-2</v>
      </c>
      <c r="G77" s="15">
        <f t="shared" si="10"/>
        <v>1813344.8100000024</v>
      </c>
      <c r="H77" s="8">
        <f t="shared" si="11"/>
        <v>5.6796613845743298E-3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947052.88</v>
      </c>
      <c r="E78" s="20">
        <v>12320.03</v>
      </c>
      <c r="F78" s="8">
        <f t="shared" si="9"/>
        <v>1.2927337388027869E-4</v>
      </c>
      <c r="G78" s="15">
        <f t="shared" si="10"/>
        <v>934732.85</v>
      </c>
      <c r="H78" s="8" t="s">
        <v>81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f>+D81+D89+D90+D94</f>
        <v>1446291663441.104</v>
      </c>
      <c r="E80" s="15">
        <v>1397051085072.2698</v>
      </c>
      <c r="F80" s="8">
        <f>D80/D$80</f>
        <v>1</v>
      </c>
      <c r="G80" s="15">
        <f>D80-E80</f>
        <v>49240578368.834229</v>
      </c>
      <c r="H80" s="8">
        <f t="shared" ref="H80:H94" si="12">G80/E80</f>
        <v>3.5246082906329086E-2</v>
      </c>
      <c r="I80" s="24"/>
      <c r="J80" s="24"/>
      <c r="K80" s="24"/>
      <c r="L80" s="24"/>
      <c r="M80" s="24"/>
    </row>
    <row r="81" spans="1:13">
      <c r="A81" s="57" t="s">
        <v>35</v>
      </c>
      <c r="B81" s="57"/>
      <c r="C81" s="57"/>
      <c r="D81" s="15">
        <f>+SUM(D82:D88)</f>
        <v>1151019366794.76</v>
      </c>
      <c r="E81" s="15">
        <v>1108995173903.5098</v>
      </c>
      <c r="F81" s="8">
        <f t="shared" ref="F81:F94" si="13">D81/D$80</f>
        <v>0.79584180417398354</v>
      </c>
      <c r="G81" s="15">
        <f t="shared" ref="G81:G94" si="14">D81-E81</f>
        <v>42024192891.250244</v>
      </c>
      <c r="H81" s="8">
        <f t="shared" si="12"/>
        <v>3.7893936673620399E-2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21588838919.43</v>
      </c>
      <c r="E82" s="15">
        <v>20580147301.290001</v>
      </c>
      <c r="F82" s="8">
        <f t="shared" si="13"/>
        <v>1.4927029910457022E-2</v>
      </c>
      <c r="G82" s="15">
        <f t="shared" si="14"/>
        <v>1008691618.1399994</v>
      </c>
      <c r="H82" s="8">
        <f t="shared" si="12"/>
        <v>4.9012847351037801E-2</v>
      </c>
      <c r="I82" s="24"/>
      <c r="J82" s="24"/>
      <c r="K82" s="24"/>
      <c r="L82" s="24"/>
      <c r="M82" s="24"/>
    </row>
    <row r="83" spans="1:13">
      <c r="A83" s="57" t="s">
        <v>7</v>
      </c>
      <c r="B83" s="57"/>
      <c r="C83" s="57"/>
      <c r="D83" s="15">
        <v>267258694159.45001</v>
      </c>
      <c r="E83" s="15">
        <v>258029440299.38</v>
      </c>
      <c r="F83" s="8">
        <f t="shared" si="13"/>
        <v>0.18478893359833939</v>
      </c>
      <c r="G83" s="15">
        <f t="shared" si="14"/>
        <v>9229253860.0700073</v>
      </c>
      <c r="H83" s="8">
        <f t="shared" si="12"/>
        <v>3.5768220282777492E-2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11454355803.719999</v>
      </c>
      <c r="E84" s="15">
        <v>10164974967.709999</v>
      </c>
      <c r="F84" s="8">
        <f t="shared" si="13"/>
        <v>7.9198104319201483E-3</v>
      </c>
      <c r="G84" s="15">
        <f t="shared" si="14"/>
        <v>1289380836.0100002</v>
      </c>
      <c r="H84" s="8">
        <f t="shared" si="12"/>
        <v>0.12684545117974613</v>
      </c>
      <c r="I84" s="24"/>
      <c r="J84" s="24"/>
      <c r="K84" s="24"/>
      <c r="L84" s="24"/>
      <c r="M84" s="24"/>
    </row>
    <row r="85" spans="1:13">
      <c r="A85" s="57" t="s">
        <v>9</v>
      </c>
      <c r="B85" s="57"/>
      <c r="C85" s="57"/>
      <c r="D85" s="15">
        <v>389592969284.71997</v>
      </c>
      <c r="E85" s="15">
        <v>376685565302.79999</v>
      </c>
      <c r="F85" s="8">
        <f t="shared" si="13"/>
        <v>0.26937372255730008</v>
      </c>
      <c r="G85" s="15">
        <f t="shared" si="14"/>
        <v>12907403981.919983</v>
      </c>
      <c r="H85" s="8">
        <f t="shared" si="12"/>
        <v>3.4265724972881086E-2</v>
      </c>
      <c r="I85" s="24"/>
      <c r="J85" s="24"/>
      <c r="K85" s="24"/>
      <c r="L85" s="24"/>
      <c r="M85" s="24"/>
    </row>
    <row r="86" spans="1:13">
      <c r="A86" s="57" t="s">
        <v>10</v>
      </c>
      <c r="B86" s="57"/>
      <c r="C86" s="57"/>
      <c r="D86" s="15">
        <v>201554272072.67001</v>
      </c>
      <c r="E86" s="15">
        <v>193823994285.95999</v>
      </c>
      <c r="F86" s="8">
        <f t="shared" si="13"/>
        <v>0.13935935411058098</v>
      </c>
      <c r="G86" s="15">
        <f t="shared" si="14"/>
        <v>7730277786.710022</v>
      </c>
      <c r="H86" s="8">
        <f t="shared" si="12"/>
        <v>3.9882976383744759E-2</v>
      </c>
      <c r="I86" s="24"/>
      <c r="J86" s="24"/>
      <c r="K86" s="24"/>
      <c r="L86" s="24"/>
      <c r="M86" s="24"/>
    </row>
    <row r="87" spans="1:13">
      <c r="A87" s="57" t="s">
        <v>11</v>
      </c>
      <c r="B87" s="57"/>
      <c r="C87" s="57"/>
      <c r="D87" s="15">
        <v>10162799101.969999</v>
      </c>
      <c r="E87" s="15">
        <v>9875278487.6100006</v>
      </c>
      <c r="F87" s="8">
        <f t="shared" si="13"/>
        <v>7.026797816002104E-3</v>
      </c>
      <c r="G87" s="15">
        <f t="shared" si="14"/>
        <v>287520614.3599987</v>
      </c>
      <c r="H87" s="8">
        <f t="shared" si="12"/>
        <v>2.9115190495208405E-2</v>
      </c>
      <c r="I87" s="24"/>
      <c r="J87" s="24"/>
      <c r="K87" s="24"/>
      <c r="L87" s="24"/>
      <c r="M87" s="24"/>
    </row>
    <row r="88" spans="1:13">
      <c r="A88" s="57" t="s">
        <v>12</v>
      </c>
      <c r="B88" s="57"/>
      <c r="C88" s="57"/>
      <c r="D88" s="15">
        <v>249407437452.79999</v>
      </c>
      <c r="E88" s="15">
        <v>239835773258.76001</v>
      </c>
      <c r="F88" s="8">
        <f t="shared" si="13"/>
        <v>0.17244615574938379</v>
      </c>
      <c r="G88" s="15">
        <f t="shared" si="14"/>
        <v>9571664194.039978</v>
      </c>
      <c r="H88" s="8">
        <f t="shared" si="12"/>
        <v>3.9909243162457926E-2</v>
      </c>
      <c r="I88" s="24"/>
      <c r="J88" s="24"/>
      <c r="K88" s="24"/>
      <c r="L88" s="24"/>
      <c r="M88" s="24"/>
    </row>
    <row r="89" spans="1:13">
      <c r="A89" s="57" t="s">
        <v>23</v>
      </c>
      <c r="B89" s="57"/>
      <c r="C89" s="57"/>
      <c r="D89" s="15">
        <v>85282174522.199997</v>
      </c>
      <c r="E89" s="15">
        <v>81484676919.089996</v>
      </c>
      <c r="F89" s="8">
        <f t="shared" si="13"/>
        <v>5.8966097003761694E-2</v>
      </c>
      <c r="G89" s="15">
        <f t="shared" si="14"/>
        <v>3797497603.1100006</v>
      </c>
      <c r="H89" s="8">
        <f t="shared" si="12"/>
        <v>4.6603824751992526E-2</v>
      </c>
      <c r="I89" s="24"/>
      <c r="J89" s="24"/>
      <c r="K89" s="24"/>
      <c r="L89" s="24"/>
      <c r="M89" s="24"/>
    </row>
    <row r="90" spans="1:13" ht="18.75">
      <c r="A90" s="57" t="s">
        <v>36</v>
      </c>
      <c r="B90" s="57"/>
      <c r="C90" s="57"/>
      <c r="D90" s="15">
        <f>+SUM(D91:D93)</f>
        <v>209800930992.474</v>
      </c>
      <c r="E90" s="15">
        <v>206479602255.62</v>
      </c>
      <c r="F90" s="8">
        <f t="shared" si="13"/>
        <v>0.14506128763357665</v>
      </c>
      <c r="G90" s="15">
        <f t="shared" si="14"/>
        <v>3321328736.8540039</v>
      </c>
      <c r="H90" s="8">
        <f t="shared" si="12"/>
        <v>1.6085505302079316E-2</v>
      </c>
      <c r="I90" s="24"/>
      <c r="J90" s="24"/>
      <c r="K90" s="24"/>
      <c r="L90" s="24"/>
      <c r="M90" s="24"/>
    </row>
    <row r="91" spans="1:13">
      <c r="A91" s="57" t="s">
        <v>37</v>
      </c>
      <c r="B91" s="57"/>
      <c r="C91" s="57"/>
      <c r="D91" s="15">
        <v>28492099713.889999</v>
      </c>
      <c r="E91" s="15">
        <v>28108233193.75</v>
      </c>
      <c r="F91" s="8">
        <f t="shared" si="13"/>
        <v>1.9700106440563921E-2</v>
      </c>
      <c r="G91" s="15">
        <f t="shared" si="14"/>
        <v>383866520.13999939</v>
      </c>
      <c r="H91" s="8">
        <f t="shared" si="12"/>
        <v>1.3656728884167432E-2</v>
      </c>
      <c r="I91" s="24"/>
      <c r="J91" s="24"/>
      <c r="K91" s="24"/>
      <c r="L91" s="24"/>
      <c r="M91" s="24"/>
    </row>
    <row r="92" spans="1:13">
      <c r="A92" s="57" t="s">
        <v>38</v>
      </c>
      <c r="B92" s="57"/>
      <c r="C92" s="57"/>
      <c r="D92" s="15">
        <v>22260751888.900002</v>
      </c>
      <c r="E92" s="15">
        <v>21620988229.82</v>
      </c>
      <c r="F92" s="8">
        <f t="shared" si="13"/>
        <v>1.5391606307081853E-2</v>
      </c>
      <c r="G92" s="15">
        <f t="shared" si="14"/>
        <v>639763659.08000183</v>
      </c>
      <c r="H92" s="8">
        <f t="shared" si="12"/>
        <v>2.9589936051009451E-2</v>
      </c>
      <c r="I92" s="24"/>
      <c r="J92" s="24"/>
      <c r="K92" s="24"/>
      <c r="L92" s="24"/>
      <c r="M92" s="24"/>
    </row>
    <row r="93" spans="1:13" ht="18.75" customHeight="1">
      <c r="A93" s="57" t="s">
        <v>39</v>
      </c>
      <c r="B93" s="57"/>
      <c r="C93" s="57"/>
      <c r="D93" s="15">
        <v>159048079389.68399</v>
      </c>
      <c r="E93" s="15">
        <v>156750380832.04999</v>
      </c>
      <c r="F93" s="8">
        <f t="shared" si="13"/>
        <v>0.10996957488593086</v>
      </c>
      <c r="G93" s="15">
        <f t="shared" si="14"/>
        <v>2297698557.6340027</v>
      </c>
      <c r="H93" s="8">
        <f t="shared" si="12"/>
        <v>1.4658328390894751E-2</v>
      </c>
      <c r="I93" s="24"/>
      <c r="J93" s="24"/>
      <c r="K93" s="24"/>
      <c r="L93" s="24"/>
      <c r="M93" s="24"/>
    </row>
    <row r="94" spans="1:13" ht="18.75" customHeight="1">
      <c r="A94" s="57" t="s">
        <v>40</v>
      </c>
      <c r="B94" s="57"/>
      <c r="C94" s="57"/>
      <c r="D94" s="15">
        <v>189191131.67000002</v>
      </c>
      <c r="E94" s="15">
        <v>91631994.049999997</v>
      </c>
      <c r="F94" s="8">
        <f t="shared" si="13"/>
        <v>1.3081118867812948E-4</v>
      </c>
      <c r="G94" s="15">
        <f t="shared" si="14"/>
        <v>97559137.62000002</v>
      </c>
      <c r="H94" s="8">
        <f t="shared" si="12"/>
        <v>1.0646842146288535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18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18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57" t="s">
        <v>41</v>
      </c>
      <c r="B97" s="57"/>
      <c r="C97" s="57"/>
      <c r="D97" s="53">
        <v>9.939545586597312E-2</v>
      </c>
      <c r="E97" s="41">
        <v>9.9960228169851686E-2</v>
      </c>
      <c r="F97" s="7" t="s">
        <v>20</v>
      </c>
      <c r="G97" s="21">
        <f t="shared" ref="G97:G107" si="15">D97-E97</f>
        <v>-5.6477230387856625E-4</v>
      </c>
      <c r="H97" s="8">
        <f t="shared" ref="H97:H108" si="16">G97/E97</f>
        <v>-5.6499701353113089E-3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53">
        <v>8.2802620658461765E-2</v>
      </c>
      <c r="E98" s="41">
        <v>8.149307391145498E-2</v>
      </c>
      <c r="F98" s="7" t="s">
        <v>20</v>
      </c>
      <c r="G98" s="21">
        <f t="shared" si="15"/>
        <v>1.3095467470067845E-3</v>
      </c>
      <c r="H98" s="8">
        <f t="shared" si="16"/>
        <v>1.6069423868213046E-2</v>
      </c>
      <c r="I98" s="24"/>
      <c r="J98" s="24"/>
      <c r="K98" s="24"/>
      <c r="L98" s="24"/>
      <c r="M98" s="24"/>
    </row>
    <row r="99" spans="1:13">
      <c r="A99" s="57" t="s">
        <v>7</v>
      </c>
      <c r="B99" s="57"/>
      <c r="C99" s="57"/>
      <c r="D99" s="53">
        <v>8.9065154747561368E-2</v>
      </c>
      <c r="E99" s="41">
        <v>8.9784927552194027E-2</v>
      </c>
      <c r="F99" s="7" t="s">
        <v>20</v>
      </c>
      <c r="G99" s="21">
        <f t="shared" si="15"/>
        <v>-7.1977280463265958E-4</v>
      </c>
      <c r="H99" s="8">
        <f t="shared" si="16"/>
        <v>-8.0166329054978547E-3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53">
        <v>0.1103475525749069</v>
      </c>
      <c r="E100" s="41">
        <v>0.11165974148885137</v>
      </c>
      <c r="F100" s="7" t="s">
        <v>20</v>
      </c>
      <c r="G100" s="21">
        <f t="shared" si="15"/>
        <v>-1.3121889139444676E-3</v>
      </c>
      <c r="H100" s="8">
        <f t="shared" si="16"/>
        <v>-1.1751674295927711E-2</v>
      </c>
      <c r="I100" s="24"/>
      <c r="J100" s="24"/>
      <c r="K100" s="24"/>
      <c r="L100" s="24"/>
      <c r="M100" s="24"/>
    </row>
    <row r="101" spans="1:13">
      <c r="A101" s="57" t="s">
        <v>9</v>
      </c>
      <c r="B101" s="57"/>
      <c r="C101" s="57"/>
      <c r="D101" s="53">
        <v>9.5949707887682548E-2</v>
      </c>
      <c r="E101" s="41">
        <v>9.9190425706926919E-2</v>
      </c>
      <c r="F101" s="7" t="s">
        <v>20</v>
      </c>
      <c r="G101" s="21">
        <f t="shared" si="15"/>
        <v>-3.2407178192443709E-3</v>
      </c>
      <c r="H101" s="8">
        <f t="shared" si="16"/>
        <v>-3.2671679712511371E-2</v>
      </c>
      <c r="I101" s="24"/>
      <c r="J101" s="24"/>
      <c r="K101" s="24"/>
      <c r="L101" s="24"/>
      <c r="M101" s="24"/>
    </row>
    <row r="102" spans="1:13">
      <c r="A102" s="57" t="s">
        <v>10</v>
      </c>
      <c r="B102" s="57"/>
      <c r="C102" s="57"/>
      <c r="D102" s="53">
        <v>0.1085205001833609</v>
      </c>
      <c r="E102" s="41">
        <v>0.11034550165634549</v>
      </c>
      <c r="F102" s="7" t="s">
        <v>20</v>
      </c>
      <c r="G102" s="21">
        <f t="shared" si="15"/>
        <v>-1.8250014729845887E-3</v>
      </c>
      <c r="H102" s="8">
        <f t="shared" si="16"/>
        <v>-1.65389748162846E-2</v>
      </c>
      <c r="I102" s="24"/>
      <c r="J102" s="24"/>
      <c r="K102" s="15"/>
      <c r="L102" s="24"/>
      <c r="M102" s="24"/>
    </row>
    <row r="103" spans="1:13">
      <c r="A103" s="57" t="s">
        <v>11</v>
      </c>
      <c r="B103" s="57"/>
      <c r="C103" s="57"/>
      <c r="D103" s="53">
        <v>0.10312402302949053</v>
      </c>
      <c r="E103" s="41">
        <v>9.2821105336019727E-2</v>
      </c>
      <c r="F103" s="7" t="s">
        <v>20</v>
      </c>
      <c r="G103" s="21">
        <f t="shared" si="15"/>
        <v>1.0302917693470803E-2</v>
      </c>
      <c r="H103" s="8">
        <f t="shared" si="16"/>
        <v>0.11099757599495748</v>
      </c>
      <c r="I103" s="24"/>
      <c r="J103" s="24"/>
      <c r="K103" s="24"/>
      <c r="L103" s="24"/>
      <c r="M103" s="24"/>
    </row>
    <row r="104" spans="1:13">
      <c r="A104" s="57" t="s">
        <v>12</v>
      </c>
      <c r="B104" s="57"/>
      <c r="C104" s="57"/>
      <c r="D104" s="53">
        <v>0.10235883705684866</v>
      </c>
      <c r="E104" s="41">
        <v>0.10472656299808492</v>
      </c>
      <c r="F104" s="7" t="s">
        <v>20</v>
      </c>
      <c r="G104" s="21">
        <f t="shared" si="15"/>
        <v>-2.3677259412362567E-3</v>
      </c>
      <c r="H104" s="8">
        <f t="shared" si="16"/>
        <v>-2.2608647447730661E-2</v>
      </c>
      <c r="I104" s="24"/>
      <c r="J104" s="24"/>
      <c r="K104" s="24"/>
      <c r="L104" s="24"/>
      <c r="M104" s="24"/>
    </row>
    <row r="105" spans="1:13">
      <c r="A105" s="57" t="s">
        <v>23</v>
      </c>
      <c r="B105" s="57"/>
      <c r="C105" s="57"/>
      <c r="D105" s="53">
        <v>0.10782162529051821</v>
      </c>
      <c r="E105" s="41">
        <v>9.9667110267088285E-2</v>
      </c>
      <c r="F105" s="7" t="s">
        <v>20</v>
      </c>
      <c r="G105" s="21">
        <f t="shared" si="15"/>
        <v>8.1545150234299257E-3</v>
      </c>
      <c r="H105" s="8">
        <f t="shared" si="16"/>
        <v>8.1817512332578182E-2</v>
      </c>
      <c r="I105" s="24"/>
      <c r="J105" s="24"/>
      <c r="K105" s="24"/>
      <c r="L105" s="24"/>
      <c r="M105" s="24"/>
    </row>
    <row r="106" spans="1:13">
      <c r="A106" s="57" t="s">
        <v>37</v>
      </c>
      <c r="B106" s="57"/>
      <c r="C106" s="57"/>
      <c r="D106" s="53">
        <v>0.10616438810503626</v>
      </c>
      <c r="E106" s="41">
        <v>0.10388787118990672</v>
      </c>
      <c r="F106" s="7" t="s">
        <v>20</v>
      </c>
      <c r="G106" s="21">
        <f t="shared" si="15"/>
        <v>2.2765169151295339E-3</v>
      </c>
      <c r="H106" s="8">
        <f t="shared" si="16"/>
        <v>2.1913211706572251E-2</v>
      </c>
      <c r="I106" s="24"/>
      <c r="J106" s="24"/>
      <c r="K106" s="24"/>
      <c r="L106" s="24"/>
      <c r="M106" s="24"/>
    </row>
    <row r="107" spans="1:13">
      <c r="A107" s="57" t="s">
        <v>38</v>
      </c>
      <c r="B107" s="57"/>
      <c r="C107" s="57"/>
      <c r="D107" s="53">
        <v>9.6383376036340382E-2</v>
      </c>
      <c r="E107" s="41">
        <v>8.5383217904626107E-2</v>
      </c>
      <c r="F107" s="7" t="s">
        <v>20</v>
      </c>
      <c r="G107" s="21">
        <f t="shared" si="15"/>
        <v>1.1000158131714274E-2</v>
      </c>
      <c r="H107" s="8">
        <f t="shared" si="16"/>
        <v>0.1288327894130385</v>
      </c>
      <c r="I107" s="24"/>
      <c r="J107" s="24"/>
      <c r="K107" s="24"/>
      <c r="L107" s="24"/>
      <c r="M107" s="24"/>
    </row>
    <row r="108" spans="1:13" ht="18.75">
      <c r="A108" s="57" t="s">
        <v>42</v>
      </c>
      <c r="B108" s="57"/>
      <c r="C108" s="57"/>
      <c r="D108" s="53">
        <v>0.10490000000000001</v>
      </c>
      <c r="E108" s="41">
        <v>0.10199999999999999</v>
      </c>
      <c r="F108" s="7" t="s">
        <v>20</v>
      </c>
      <c r="G108" s="21">
        <f>D108-E108</f>
        <v>2.9000000000000137E-3</v>
      </c>
      <c r="H108" s="8">
        <f t="shared" si="16"/>
        <v>2.8431372549019743E-2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18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18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8" t="s">
        <v>43</v>
      </c>
      <c r="B111" s="58"/>
      <c r="C111" s="58"/>
      <c r="D111" s="15">
        <v>25927</v>
      </c>
      <c r="E111" s="15">
        <v>25586</v>
      </c>
      <c r="F111" s="7" t="s">
        <v>20</v>
      </c>
      <c r="G111" s="15">
        <f>D111-E111</f>
        <v>341</v>
      </c>
      <c r="H111" s="8">
        <f>G111/E111</f>
        <v>1.3327601031814273E-2</v>
      </c>
      <c r="I111" s="24"/>
      <c r="J111" s="24"/>
      <c r="K111" s="24"/>
      <c r="L111" s="24"/>
      <c r="M111" s="24"/>
    </row>
    <row r="112" spans="1:13">
      <c r="A112" s="58" t="s">
        <v>44</v>
      </c>
      <c r="B112" s="58"/>
      <c r="C112" s="58"/>
      <c r="D112" s="15">
        <v>18327</v>
      </c>
      <c r="E112" s="15">
        <v>17861</v>
      </c>
      <c r="F112" s="7" t="s">
        <v>20</v>
      </c>
      <c r="G112" s="15">
        <f>D112-E112</f>
        <v>466</v>
      </c>
      <c r="H112" s="8">
        <f>G112/E112</f>
        <v>2.6090364481272044E-2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8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>
      <c r="A114" s="28"/>
      <c r="B114" s="22"/>
      <c r="C114" s="29" t="s">
        <v>77</v>
      </c>
      <c r="D114" s="18"/>
      <c r="E114" s="2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8" t="s">
        <v>43</v>
      </c>
      <c r="B115" s="58"/>
      <c r="C115" s="58"/>
      <c r="D115" s="15">
        <v>47075</v>
      </c>
      <c r="E115" s="15">
        <v>45691</v>
      </c>
      <c r="F115" s="7" t="s">
        <v>20</v>
      </c>
      <c r="G115" s="15">
        <f>D115-E115</f>
        <v>1384</v>
      </c>
      <c r="H115" s="8">
        <f>G115/E115</f>
        <v>3.0290429187367317E-2</v>
      </c>
      <c r="I115" s="24"/>
      <c r="J115" s="24"/>
      <c r="K115" s="24"/>
      <c r="L115" s="24"/>
      <c r="M115" s="24"/>
    </row>
    <row r="116" spans="1:13">
      <c r="A116" s="58" t="s">
        <v>44</v>
      </c>
      <c r="B116" s="58"/>
      <c r="C116" s="58"/>
      <c r="D116" s="15">
        <v>16123</v>
      </c>
      <c r="E116" s="15">
        <v>15781</v>
      </c>
      <c r="F116" s="7" t="s">
        <v>20</v>
      </c>
      <c r="G116" s="15">
        <f>D116-E116</f>
        <v>342</v>
      </c>
      <c r="H116" s="8">
        <f>G116/E116</f>
        <v>2.1671630441670364E-2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18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18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8" t="s">
        <v>45</v>
      </c>
      <c r="B119" s="58"/>
      <c r="C119" s="58"/>
      <c r="D119" s="15">
        <v>256634</v>
      </c>
      <c r="E119" s="15">
        <v>252330</v>
      </c>
      <c r="F119" s="7" t="s">
        <v>20</v>
      </c>
      <c r="G119" s="15">
        <f>D119-E119</f>
        <v>4304</v>
      </c>
      <c r="H119" s="8">
        <f>G119/E119</f>
        <v>1.7057028494431893E-2</v>
      </c>
      <c r="I119" s="24"/>
      <c r="J119" s="24"/>
      <c r="K119" s="24"/>
      <c r="L119" s="24"/>
      <c r="M119" s="24"/>
    </row>
    <row r="120" spans="1:13">
      <c r="A120" s="58" t="s">
        <v>46</v>
      </c>
      <c r="B120" s="58"/>
      <c r="C120" s="58"/>
      <c r="D120" s="15">
        <v>78</v>
      </c>
      <c r="E120" s="15">
        <v>71</v>
      </c>
      <c r="F120" s="7" t="s">
        <v>20</v>
      </c>
      <c r="G120" s="15">
        <f>D120-E120</f>
        <v>7</v>
      </c>
      <c r="H120" s="8">
        <f>G120/E120</f>
        <v>9.8591549295774641E-2</v>
      </c>
      <c r="I120" s="24"/>
      <c r="J120" s="24"/>
      <c r="K120" s="24"/>
      <c r="L120" s="24"/>
      <c r="M120" s="24"/>
    </row>
    <row r="121" spans="1:13">
      <c r="A121" s="58" t="s">
        <v>47</v>
      </c>
      <c r="B121" s="58"/>
      <c r="C121" s="58"/>
      <c r="D121" s="15">
        <v>245708</v>
      </c>
      <c r="E121" s="15">
        <v>241448</v>
      </c>
      <c r="F121" s="7" t="s">
        <v>20</v>
      </c>
      <c r="G121" s="15">
        <f>D121-E121</f>
        <v>4260</v>
      </c>
      <c r="H121" s="8">
        <f>G121/E121</f>
        <v>1.7643550578178326E-2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54759430985.049995</v>
      </c>
      <c r="E122" s="15">
        <v>53345443047.159996</v>
      </c>
      <c r="F122" s="7" t="s">
        <v>20</v>
      </c>
      <c r="G122" s="15">
        <f>D122-E122</f>
        <v>1413987937.8899994</v>
      </c>
      <c r="H122" s="8">
        <f>G122/E122</f>
        <v>2.6506255401046432E-2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62" t="s">
        <v>54</v>
      </c>
      <c r="B124" s="62"/>
      <c r="C124" s="62"/>
      <c r="D124" s="63"/>
      <c r="E124" s="38"/>
      <c r="F124" s="34"/>
      <c r="G124" s="34"/>
      <c r="H124" s="36"/>
      <c r="I124" s="4"/>
    </row>
    <row r="125" spans="1:13" ht="18.75" customHeight="1" thickTop="1">
      <c r="A125" s="60" t="s">
        <v>55</v>
      </c>
      <c r="B125" s="60"/>
      <c r="C125" s="60"/>
      <c r="D125" s="60"/>
      <c r="E125" s="60"/>
      <c r="F125" s="60"/>
      <c r="G125" s="60"/>
      <c r="H125" s="60"/>
      <c r="I125" s="4"/>
      <c r="J125" s="25"/>
    </row>
    <row r="126" spans="1:13" ht="17.25" customHeight="1">
      <c r="A126" s="60" t="s">
        <v>56</v>
      </c>
      <c r="B126" s="60"/>
      <c r="C126" s="60"/>
      <c r="D126" s="60"/>
      <c r="E126" s="60"/>
      <c r="F126" s="60"/>
      <c r="G126" s="60"/>
      <c r="H126" s="60"/>
      <c r="I126" s="4"/>
      <c r="J126" s="5"/>
    </row>
    <row r="127" spans="1:13" ht="17.25" customHeight="1">
      <c r="A127" s="61" t="s">
        <v>57</v>
      </c>
      <c r="B127" s="61"/>
      <c r="C127" s="61"/>
      <c r="D127" s="61"/>
      <c r="E127" s="61"/>
      <c r="F127" s="61"/>
      <c r="G127" s="61"/>
      <c r="H127" s="61"/>
      <c r="I127" s="4"/>
    </row>
    <row r="128" spans="1:13" ht="24" customHeight="1">
      <c r="A128" s="65" t="s">
        <v>65</v>
      </c>
      <c r="B128" s="65"/>
      <c r="C128" s="65"/>
      <c r="D128" s="65"/>
      <c r="E128" s="65"/>
      <c r="F128" s="65"/>
      <c r="G128" s="65"/>
      <c r="H128" s="65"/>
      <c r="I128" s="4"/>
      <c r="M128" s="48"/>
    </row>
    <row r="129" spans="1:9" ht="22.5" customHeight="1">
      <c r="A129" s="65" t="s">
        <v>58</v>
      </c>
      <c r="B129" s="65"/>
      <c r="C129" s="65"/>
      <c r="D129" s="65"/>
      <c r="E129" s="65"/>
      <c r="F129" s="65"/>
      <c r="G129" s="65"/>
      <c r="H129" s="65"/>
      <c r="I129" s="4"/>
    </row>
    <row r="130" spans="1:9" ht="17.25" customHeight="1">
      <c r="A130" s="65" t="s">
        <v>59</v>
      </c>
      <c r="B130" s="65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65" t="s">
        <v>60</v>
      </c>
      <c r="B131" s="65"/>
      <c r="C131" s="65"/>
      <c r="D131" s="65"/>
      <c r="E131" s="65"/>
      <c r="F131" s="65"/>
      <c r="G131" s="65"/>
      <c r="H131" s="65"/>
      <c r="I131" s="4"/>
    </row>
    <row r="132" spans="1:9" ht="17.25" customHeight="1">
      <c r="A132" s="61" t="s">
        <v>61</v>
      </c>
      <c r="B132" s="61"/>
      <c r="C132" s="61"/>
      <c r="D132" s="61"/>
      <c r="E132" s="61"/>
      <c r="F132" s="61"/>
      <c r="G132" s="61"/>
      <c r="H132" s="61"/>
      <c r="I132" s="4"/>
    </row>
    <row r="133" spans="1:9" ht="17.25" customHeight="1">
      <c r="A133" s="61" t="s">
        <v>62</v>
      </c>
      <c r="B133" s="61"/>
      <c r="C133" s="61"/>
      <c r="D133" s="61"/>
      <c r="E133" s="61"/>
      <c r="F133" s="61"/>
      <c r="G133" s="61"/>
      <c r="H133" s="61"/>
      <c r="I133" s="4"/>
    </row>
    <row r="134" spans="1:9" ht="17.25" customHeight="1">
      <c r="A134" s="61" t="s">
        <v>63</v>
      </c>
      <c r="B134" s="61"/>
      <c r="C134" s="61"/>
      <c r="D134" s="61"/>
      <c r="E134" s="61"/>
      <c r="F134" s="61"/>
      <c r="G134" s="61"/>
      <c r="H134" s="61"/>
      <c r="I134" s="4"/>
    </row>
    <row r="135" spans="1:9" ht="24.75" customHeight="1">
      <c r="A135" s="61" t="s">
        <v>64</v>
      </c>
      <c r="B135" s="61"/>
      <c r="C135" s="61"/>
      <c r="D135" s="61"/>
      <c r="E135" s="61"/>
      <c r="F135" s="61"/>
      <c r="G135" s="61"/>
      <c r="H135" s="40"/>
      <c r="I135" s="4"/>
    </row>
    <row r="136" spans="1:9">
      <c r="A136" s="64" t="s">
        <v>50</v>
      </c>
      <c r="B136" s="64"/>
      <c r="C136" s="37"/>
      <c r="D136" s="37"/>
      <c r="E136" s="37"/>
      <c r="F136" s="37"/>
      <c r="G136" s="37"/>
      <c r="H136" s="37"/>
      <c r="I136" s="4"/>
    </row>
    <row r="137" spans="1:9">
      <c r="A137" s="55" t="s">
        <v>51</v>
      </c>
      <c r="B137" s="55"/>
      <c r="C137" s="37"/>
      <c r="D137" s="37"/>
      <c r="E137" s="37"/>
      <c r="F137" s="37"/>
      <c r="G137" s="37"/>
      <c r="H137" s="37"/>
    </row>
  </sheetData>
  <mergeCells count="84"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4:D124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3:C3"/>
    <mergeCell ref="A4:C4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1681A-0598-4EAD-A1AD-C3F9D9D49ADC}">
  <ds:schemaRefs>
    <ds:schemaRef ds:uri="http://purl.org/dc/terms/"/>
    <ds:schemaRef ds:uri="http://purl.org/dc/elements/1.1/"/>
    <ds:schemaRef ds:uri="28489dc2-50cf-493e-a704-cb1420394a7d"/>
    <ds:schemaRef ds:uri="244e2f5b-9846-4671-8ae8-9e2b684eca7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AB17FB-36E0-423E-9D75-67794E91B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RM enero 2024</vt:lpstr>
      <vt:lpstr>RM febrero 2025</vt:lpstr>
      <vt:lpstr>RM marzo 2025</vt:lpstr>
      <vt:lpstr>'RM enero 2024'!Área_de_impresión</vt:lpstr>
      <vt:lpstr>'RM febrero 2025'!Área_de_impresión</vt:lpstr>
      <vt:lpstr>'RM marzo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Franki Noel Trinidad García</cp:lastModifiedBy>
  <cp:revision/>
  <cp:lastPrinted>2025-04-10T20:39:15Z</cp:lastPrinted>
  <dcterms:created xsi:type="dcterms:W3CDTF">2023-02-10T13:20:53Z</dcterms:created>
  <dcterms:modified xsi:type="dcterms:W3CDTF">2025-04-24T19:28:34Z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