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715" documentId="13_ncr:1_{9482E9B7-0579-4268-A7C1-E8739BF16860}" xr6:coauthVersionLast="47" xr6:coauthVersionMax="47" xr10:uidLastSave="{A6A46994-FEF8-42A1-8E67-CB626711AE1C}"/>
  <bookViews>
    <workbookView xWindow="-120" yWindow="-120" windowWidth="29040" windowHeight="15720" activeTab="3" xr2:uid="{00000000-000D-0000-FFFF-FFFF00000000}"/>
  </bookViews>
  <sheets>
    <sheet name="Enero" sheetId="15" r:id="rId1"/>
    <sheet name="Febrero" sheetId="16" r:id="rId2"/>
    <sheet name="Marzo" sheetId="17" r:id="rId3"/>
    <sheet name="Abril" sheetId="18" r:id="rId4"/>
  </sheets>
  <definedNames>
    <definedName name="SegmentaciónDeDatos_Calificación_de_Riesgo">#N/A</definedName>
    <definedName name="SegmentaciónDeDatos_Nombre_AFP">#N/A</definedName>
    <definedName name="SegmentaciónDeDatos_Tipo_Moneda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8" l="1"/>
  <c r="M11" i="18"/>
  <c r="K11" i="18"/>
  <c r="I11" i="18"/>
  <c r="G11" i="18"/>
  <c r="E11" i="18"/>
  <c r="C11" i="18"/>
  <c r="Q10" i="18"/>
  <c r="H10" i="18" s="1"/>
  <c r="Q9" i="18"/>
  <c r="P9" i="18" s="1"/>
  <c r="Q8" i="18"/>
  <c r="D8" i="18" s="1"/>
  <c r="O11" i="17"/>
  <c r="M11" i="17"/>
  <c r="K11" i="17"/>
  <c r="I11" i="17"/>
  <c r="G11" i="17"/>
  <c r="E11" i="17"/>
  <c r="C11" i="17"/>
  <c r="Q10" i="17"/>
  <c r="H10" i="17" s="1"/>
  <c r="Q9" i="17"/>
  <c r="P9" i="17" s="1"/>
  <c r="Q8" i="17"/>
  <c r="P8" i="17" s="1"/>
  <c r="O11" i="16"/>
  <c r="M11" i="16"/>
  <c r="K11" i="16"/>
  <c r="I11" i="16"/>
  <c r="G11" i="16"/>
  <c r="E11" i="16"/>
  <c r="C11" i="16"/>
  <c r="Q10" i="16"/>
  <c r="H10" i="16" s="1"/>
  <c r="Q9" i="16"/>
  <c r="P9" i="16" s="1"/>
  <c r="Q8" i="16"/>
  <c r="H8" i="16" s="1"/>
  <c r="Q8" i="15"/>
  <c r="F8" i="18" l="1"/>
  <c r="H8" i="18"/>
  <c r="J8" i="18"/>
  <c r="L8" i="18"/>
  <c r="N8" i="18"/>
  <c r="J10" i="18"/>
  <c r="P8" i="18"/>
  <c r="Q11" i="18"/>
  <c r="N11" i="18" s="1"/>
  <c r="L10" i="18"/>
  <c r="N10" i="18"/>
  <c r="P10" i="18"/>
  <c r="F11" i="18"/>
  <c r="J11" i="18"/>
  <c r="L11" i="18"/>
  <c r="P11" i="18"/>
  <c r="D11" i="18"/>
  <c r="D9" i="18"/>
  <c r="F9" i="18"/>
  <c r="H9" i="18"/>
  <c r="J9" i="18"/>
  <c r="L9" i="18"/>
  <c r="N9" i="18"/>
  <c r="D10" i="18"/>
  <c r="F10" i="18"/>
  <c r="L8" i="17"/>
  <c r="F8" i="17"/>
  <c r="J8" i="17"/>
  <c r="D8" i="17"/>
  <c r="H8" i="17"/>
  <c r="J10" i="17"/>
  <c r="L10" i="17"/>
  <c r="N10" i="17"/>
  <c r="Q11" i="17"/>
  <c r="N11" i="17" s="1"/>
  <c r="N8" i="17"/>
  <c r="J9" i="17"/>
  <c r="P10" i="17"/>
  <c r="D9" i="17"/>
  <c r="F9" i="17"/>
  <c r="H9" i="17"/>
  <c r="L9" i="17"/>
  <c r="N9" i="17"/>
  <c r="F10" i="17"/>
  <c r="D10" i="17"/>
  <c r="L10" i="16"/>
  <c r="J10" i="16"/>
  <c r="N10" i="16"/>
  <c r="Q11" i="16"/>
  <c r="P11" i="16" s="1"/>
  <c r="J8" i="16"/>
  <c r="P8" i="16"/>
  <c r="F8" i="16"/>
  <c r="P10" i="16"/>
  <c r="L8" i="16"/>
  <c r="H9" i="16"/>
  <c r="L9" i="16"/>
  <c r="J9" i="16"/>
  <c r="N9" i="16"/>
  <c r="D8" i="16"/>
  <c r="N8" i="16"/>
  <c r="D10" i="16"/>
  <c r="D9" i="16"/>
  <c r="F9" i="16"/>
  <c r="F10" i="16"/>
  <c r="F8" i="15"/>
  <c r="D8" i="15"/>
  <c r="P8" i="15"/>
  <c r="N8" i="15"/>
  <c r="L8" i="15"/>
  <c r="J8" i="15"/>
  <c r="H8" i="15"/>
  <c r="O11" i="15"/>
  <c r="M11" i="15"/>
  <c r="K11" i="15"/>
  <c r="G11" i="15"/>
  <c r="E11" i="15"/>
  <c r="C11" i="15"/>
  <c r="Q10" i="15"/>
  <c r="Q9" i="15"/>
  <c r="I11" i="15"/>
  <c r="H11" i="18" l="1"/>
  <c r="D11" i="17"/>
  <c r="P11" i="17"/>
  <c r="J11" i="17"/>
  <c r="H11" i="17"/>
  <c r="L11" i="17"/>
  <c r="F11" i="17"/>
  <c r="N11" i="16"/>
  <c r="D11" i="16"/>
  <c r="L11" i="16"/>
  <c r="J11" i="16"/>
  <c r="H11" i="16"/>
  <c r="F11" i="16"/>
  <c r="P9" i="15"/>
  <c r="J9" i="15"/>
  <c r="H9" i="15"/>
  <c r="F9" i="15"/>
  <c r="N9" i="15"/>
  <c r="L9" i="15"/>
  <c r="D9" i="15"/>
  <c r="N10" i="15"/>
  <c r="L10" i="15"/>
  <c r="H10" i="15"/>
  <c r="F10" i="15"/>
  <c r="J10" i="15"/>
  <c r="D10" i="15"/>
  <c r="P10" i="15"/>
  <c r="Q11" i="15"/>
  <c r="J11" i="15" s="1"/>
  <c r="D11" i="15" l="1"/>
  <c r="F11" i="15"/>
  <c r="P11" i="15"/>
  <c r="L11" i="15"/>
  <c r="H11" i="15"/>
  <c r="N11" i="15"/>
</calcChain>
</file>

<file path=xl/sharedStrings.xml><?xml version="1.0" encoding="utf-8"?>
<sst xmlns="http://schemas.openxmlformats.org/spreadsheetml/2006/main" count="68" uniqueCount="20">
  <si>
    <t>Inversiones de los Fondos de Pensiones por plazo de instrumentos</t>
  </si>
  <si>
    <t>RD$</t>
  </si>
  <si>
    <t xml:space="preserve">FONDO  </t>
  </si>
  <si>
    <t>Años</t>
  </si>
  <si>
    <t>TOTAL</t>
  </si>
  <si>
    <t>&lt; 1</t>
  </si>
  <si>
    <t>1-3</t>
  </si>
  <si>
    <t>3-5</t>
  </si>
  <si>
    <t>5-7</t>
  </si>
  <si>
    <t>7-10</t>
  </si>
  <si>
    <t>10-15</t>
  </si>
  <si>
    <t>15 en adelante</t>
  </si>
  <si>
    <t>CCI</t>
  </si>
  <si>
    <t>REPARTO INDIVIDUALIZADO</t>
  </si>
  <si>
    <t>FONDO DE SOLIDARIDAD SOCIAL</t>
  </si>
  <si>
    <t xml:space="preserve">TOTAL </t>
  </si>
  <si>
    <t>Al 31 de enero de 2025</t>
  </si>
  <si>
    <t>Al 28 de febrero de 2025</t>
  </si>
  <si>
    <t>Al 31 de marzo de 2025</t>
  </si>
  <si>
    <t>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</si>
</sst>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/>
      <top style="medium">
        <color indexed="64"/>
      </top>
      <bottom style="thick">
        <color theme="0"/>
      </bottom>
      <diagonal/>
    </border>
    <border>
      <left/>
      <right/>
      <top style="medium">
        <color indexed="64"/>
      </top>
      <bottom style="thick">
        <color theme="0"/>
      </bottom>
      <diagonal/>
    </border>
    <border>
      <left/>
      <right style="thick">
        <color theme="0"/>
      </right>
      <top style="medium">
        <color indexed="64"/>
      </top>
      <bottom style="thick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164" fontId="8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43" fontId="5" fillId="0" borderId="0" xfId="2" applyFont="1" applyAlignment="1">
      <alignment horizontal="center"/>
    </xf>
    <xf numFmtId="43" fontId="4" fillId="0" borderId="0" xfId="2" applyFont="1" applyFill="1" applyBorder="1" applyAlignment="1">
      <alignment horizontal="center"/>
    </xf>
    <xf numFmtId="43" fontId="6" fillId="0" borderId="0" xfId="2" applyFont="1" applyFill="1" applyBorder="1" applyAlignment="1">
      <alignment horizontal="center" vertical="center"/>
    </xf>
    <xf numFmtId="0" fontId="3" fillId="0" borderId="0" xfId="5" applyFont="1"/>
    <xf numFmtId="0" fontId="4" fillId="0" borderId="0" xfId="5" applyFont="1"/>
    <xf numFmtId="43" fontId="4" fillId="3" borderId="6" xfId="2" applyFont="1" applyFill="1" applyBorder="1" applyAlignment="1">
      <alignment horizontal="center"/>
    </xf>
    <xf numFmtId="43" fontId="6" fillId="3" borderId="7" xfId="2" applyFont="1" applyFill="1" applyBorder="1" applyAlignment="1">
      <alignment horizontal="center" vertical="center"/>
    </xf>
    <xf numFmtId="43" fontId="6" fillId="3" borderId="6" xfId="2" applyFont="1" applyFill="1" applyBorder="1" applyAlignment="1">
      <alignment horizontal="center" vertical="center"/>
    </xf>
    <xf numFmtId="10" fontId="6" fillId="3" borderId="1" xfId="4" applyNumberFormat="1" applyFont="1" applyFill="1" applyBorder="1" applyAlignment="1">
      <alignment horizontal="center" vertical="center"/>
    </xf>
    <xf numFmtId="0" fontId="4" fillId="3" borderId="8" xfId="2" applyNumberFormat="1" applyFont="1" applyFill="1" applyBorder="1" applyAlignment="1">
      <alignment horizontal="center" vertical="center" wrapText="1"/>
    </xf>
    <xf numFmtId="0" fontId="4" fillId="3" borderId="9" xfId="2" applyNumberFormat="1" applyFont="1" applyFill="1" applyBorder="1" applyAlignment="1">
      <alignment horizontal="center" vertical="center" wrapText="1"/>
    </xf>
    <xf numFmtId="0" fontId="4" fillId="3" borderId="10" xfId="2" applyNumberFormat="1" applyFont="1" applyFill="1" applyBorder="1" applyAlignment="1">
      <alignment horizontal="center" vertical="center" wrapText="1"/>
    </xf>
    <xf numFmtId="43" fontId="6" fillId="3" borderId="1" xfId="2" applyFont="1" applyFill="1" applyBorder="1" applyAlignment="1">
      <alignment horizontal="center" vertical="center"/>
    </xf>
    <xf numFmtId="0" fontId="4" fillId="0" borderId="0" xfId="1" applyFont="1"/>
    <xf numFmtId="43" fontId="5" fillId="0" borderId="15" xfId="2" applyFont="1" applyFill="1" applyBorder="1" applyAlignment="1">
      <alignment horizontal="center" vertical="center"/>
    </xf>
    <xf numFmtId="43" fontId="5" fillId="0" borderId="15" xfId="2" applyFont="1" applyBorder="1" applyAlignment="1">
      <alignment horizontal="center" vertical="center"/>
    </xf>
    <xf numFmtId="43" fontId="5" fillId="0" borderId="16" xfId="2" applyFont="1" applyBorder="1" applyAlignment="1">
      <alignment horizontal="center" vertical="center"/>
    </xf>
    <xf numFmtId="43" fontId="6" fillId="3" borderId="17" xfId="2" applyFont="1" applyFill="1" applyBorder="1" applyAlignment="1">
      <alignment horizontal="center" vertical="center"/>
    </xf>
    <xf numFmtId="10" fontId="6" fillId="0" borderId="8" xfId="3" applyNumberFormat="1" applyFont="1" applyBorder="1" applyAlignment="1">
      <alignment horizontal="center" vertical="center"/>
    </xf>
    <xf numFmtId="10" fontId="6" fillId="0" borderId="9" xfId="3" applyNumberFormat="1" applyFont="1" applyBorder="1" applyAlignment="1">
      <alignment horizontal="center" vertical="center"/>
    </xf>
    <xf numFmtId="10" fontId="6" fillId="0" borderId="10" xfId="3" applyNumberFormat="1" applyFont="1" applyBorder="1" applyAlignment="1">
      <alignment horizontal="center" vertical="center"/>
    </xf>
    <xf numFmtId="164" fontId="3" fillId="0" borderId="0" xfId="1" applyNumberFormat="1" applyFont="1"/>
    <xf numFmtId="43" fontId="3" fillId="0" borderId="0" xfId="1" applyNumberFormat="1" applyFont="1"/>
    <xf numFmtId="10" fontId="3" fillId="0" borderId="0" xfId="1" applyNumberFormat="1" applyFont="1"/>
    <xf numFmtId="164" fontId="3" fillId="0" borderId="0" xfId="6" applyFont="1" applyAlignment="1">
      <alignment horizontal="center"/>
    </xf>
    <xf numFmtId="164" fontId="3" fillId="0" borderId="0" xfId="6" applyFont="1"/>
    <xf numFmtId="164" fontId="3" fillId="0" borderId="0" xfId="1" applyNumberFormat="1" applyFont="1" applyAlignment="1">
      <alignment horizontal="center"/>
    </xf>
    <xf numFmtId="164" fontId="3" fillId="0" borderId="0" xfId="5" applyNumberFormat="1" applyFont="1"/>
    <xf numFmtId="10" fontId="5" fillId="0" borderId="0" xfId="2" applyNumberFormat="1" applyFont="1" applyAlignment="1">
      <alignment horizontal="center"/>
    </xf>
    <xf numFmtId="49" fontId="7" fillId="2" borderId="5" xfId="5" applyNumberFormat="1" applyFont="1" applyFill="1" applyBorder="1" applyAlignment="1">
      <alignment horizontal="center"/>
    </xf>
    <xf numFmtId="0" fontId="7" fillId="2" borderId="5" xfId="5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43" fontId="7" fillId="2" borderId="2" xfId="2" applyFont="1" applyFill="1" applyBorder="1" applyAlignment="1">
      <alignment horizontal="center" vertical="center" wrapText="1"/>
    </xf>
    <xf numFmtId="43" fontId="7" fillId="2" borderId="4" xfId="2" applyFont="1" applyFill="1" applyBorder="1" applyAlignment="1">
      <alignment horizontal="center" vertical="center" wrapText="1"/>
    </xf>
    <xf numFmtId="0" fontId="7" fillId="2" borderId="11" xfId="5" applyFont="1" applyFill="1" applyBorder="1" applyAlignment="1">
      <alignment horizontal="center"/>
    </xf>
    <xf numFmtId="0" fontId="7" fillId="2" borderId="12" xfId="5" applyFont="1" applyFill="1" applyBorder="1" applyAlignment="1">
      <alignment horizontal="center"/>
    </xf>
    <xf numFmtId="0" fontId="7" fillId="2" borderId="13" xfId="5" applyFont="1" applyFill="1" applyBorder="1" applyAlignment="1">
      <alignment horizontal="center"/>
    </xf>
    <xf numFmtId="43" fontId="7" fillId="2" borderId="3" xfId="2" applyFont="1" applyFill="1" applyBorder="1" applyAlignment="1">
      <alignment horizontal="center" vertical="center" wrapText="1"/>
    </xf>
    <xf numFmtId="43" fontId="7" fillId="2" borderId="14" xfId="2" applyFont="1" applyFill="1" applyBorder="1" applyAlignment="1">
      <alignment horizontal="center" vertical="center" wrapText="1"/>
    </xf>
    <xf numFmtId="43" fontId="7" fillId="2" borderId="5" xfId="2" applyFont="1" applyFill="1" applyBorder="1" applyAlignment="1">
      <alignment horizontal="center"/>
    </xf>
  </cellXfs>
  <cellStyles count="7">
    <cellStyle name="Millares" xfId="6" builtinId="3"/>
    <cellStyle name="Millares 2" xfId="2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Porcentaje" xfId="4" builtinId="5"/>
    <cellStyle name="Porcentual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18"/>
  <sheetViews>
    <sheetView showGridLines="0" zoomScale="90" zoomScaleNormal="90" workbookViewId="0">
      <selection activeCell="K20" sqref="K20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6"/>
      <c r="S2" s="16"/>
    </row>
    <row r="3" spans="2:19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6"/>
      <c r="S3" s="16"/>
    </row>
    <row r="4" spans="2:19" x14ac:dyDescent="0.25">
      <c r="B4" s="34" t="s">
        <v>16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16"/>
      <c r="S4" s="16"/>
    </row>
    <row r="5" spans="2:19" x14ac:dyDescent="0.25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x14ac:dyDescent="0.25">
      <c r="B6" s="35" t="s">
        <v>2</v>
      </c>
      <c r="C6" s="37" t="s">
        <v>3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40" t="s">
        <v>4</v>
      </c>
    </row>
    <row r="7" spans="2:19" x14ac:dyDescent="0.25">
      <c r="B7" s="36"/>
      <c r="C7" s="42" t="s">
        <v>5</v>
      </c>
      <c r="D7" s="42"/>
      <c r="E7" s="32" t="s">
        <v>6</v>
      </c>
      <c r="F7" s="32"/>
      <c r="G7" s="33" t="s">
        <v>7</v>
      </c>
      <c r="H7" s="33"/>
      <c r="I7" s="32" t="s">
        <v>8</v>
      </c>
      <c r="J7" s="32"/>
      <c r="K7" s="32" t="s">
        <v>9</v>
      </c>
      <c r="L7" s="32"/>
      <c r="M7" s="32" t="s">
        <v>10</v>
      </c>
      <c r="N7" s="32"/>
      <c r="O7" s="33" t="s">
        <v>11</v>
      </c>
      <c r="P7" s="33"/>
      <c r="Q7" s="41"/>
    </row>
    <row r="8" spans="2:19" ht="16.5" thickBot="1" x14ac:dyDescent="0.3">
      <c r="B8" s="12" t="s">
        <v>12</v>
      </c>
      <c r="C8" s="17">
        <v>61237388753.291588</v>
      </c>
      <c r="D8" s="21">
        <f>+C8/$Q$8</f>
        <v>5.4442396096822804E-2</v>
      </c>
      <c r="E8" s="18">
        <v>167415789208.31314</v>
      </c>
      <c r="F8" s="21">
        <f>+E8/$Q$8</f>
        <v>0.14883908171951993</v>
      </c>
      <c r="G8" s="18">
        <v>97214156658.669296</v>
      </c>
      <c r="H8" s="21">
        <f>+G8/$Q$8</f>
        <v>8.642712778548016E-2</v>
      </c>
      <c r="I8" s="18">
        <v>99261882130.556107</v>
      </c>
      <c r="J8" s="21">
        <f>+I8/$Q$8</f>
        <v>8.8247634562592256E-2</v>
      </c>
      <c r="K8" s="18">
        <v>239146114114.12274</v>
      </c>
      <c r="L8" s="21">
        <f>+K8/$Q$8</f>
        <v>0.21261010200924402</v>
      </c>
      <c r="M8" s="18">
        <v>187354525181.55362</v>
      </c>
      <c r="N8" s="21">
        <f>+M8/$Q$8</f>
        <v>0.16656538559407533</v>
      </c>
      <c r="O8" s="18">
        <v>273180827237.60666</v>
      </c>
      <c r="P8" s="21">
        <f>+O8/$Q$8</f>
        <v>0.24286827223226562</v>
      </c>
      <c r="Q8" s="20">
        <f>+C8+E8+G8+I8+K8+M8+O8</f>
        <v>1124810683284.113</v>
      </c>
    </row>
    <row r="9" spans="2:19" ht="36" customHeight="1" thickBot="1" x14ac:dyDescent="0.3">
      <c r="B9" s="13" t="s">
        <v>13</v>
      </c>
      <c r="C9" s="18">
        <v>8364745315.3740015</v>
      </c>
      <c r="D9" s="21">
        <f>+C9/$Q$9</f>
        <v>0.16754892079391903</v>
      </c>
      <c r="E9" s="18">
        <v>11723650800.263203</v>
      </c>
      <c r="F9" s="22">
        <f>+E9/$Q$9</f>
        <v>0.23482903128426433</v>
      </c>
      <c r="G9" s="18">
        <v>7987326696.1713009</v>
      </c>
      <c r="H9" s="22">
        <f>+G9/$Q$9</f>
        <v>0.15998908723643837</v>
      </c>
      <c r="I9" s="18">
        <v>4230033918.6148</v>
      </c>
      <c r="J9" s="22">
        <f>+I9/$Q$9</f>
        <v>8.4729132957934328E-2</v>
      </c>
      <c r="K9" s="18">
        <v>7725618737.8469992</v>
      </c>
      <c r="L9" s="22">
        <f>+K9/$Q$9</f>
        <v>0.15474698071350282</v>
      </c>
      <c r="M9" s="18">
        <v>2208589535.6459999</v>
      </c>
      <c r="N9" s="22">
        <f>+M9/$Q$9</f>
        <v>4.4238859549507355E-2</v>
      </c>
      <c r="O9" s="18">
        <v>7684231915.635499</v>
      </c>
      <c r="P9" s="22">
        <f>+O9/$Q$9</f>
        <v>0.1539179874644338</v>
      </c>
      <c r="Q9" s="20">
        <f t="shared" ref="Q9:Q10" si="0">+C9+E9+G9+I9+K9+M9+O9</f>
        <v>49924196919.551804</v>
      </c>
    </row>
    <row r="10" spans="2:19" ht="34.5" customHeight="1" thickBot="1" x14ac:dyDescent="0.3">
      <c r="B10" s="14" t="s">
        <v>14</v>
      </c>
      <c r="C10" s="19">
        <v>2794088313.6477008</v>
      </c>
      <c r="D10" s="21">
        <f>+C10/$Q$10</f>
        <v>3.3884771602982831E-2</v>
      </c>
      <c r="E10" s="19">
        <v>3474890971.5544004</v>
      </c>
      <c r="F10" s="23">
        <f>+E10/$Q$10</f>
        <v>4.2141075620716485E-2</v>
      </c>
      <c r="G10" s="19">
        <v>6331722562.7448006</v>
      </c>
      <c r="H10" s="23">
        <f>+G10/$Q$10</f>
        <v>7.6786754321292575E-2</v>
      </c>
      <c r="I10" s="19">
        <v>4724346218.7660999</v>
      </c>
      <c r="J10" s="23">
        <f>+I10/$Q$10</f>
        <v>5.7293605149979998E-2</v>
      </c>
      <c r="K10" s="19">
        <v>18012333245.4734</v>
      </c>
      <c r="L10" s="23">
        <f>+K10/$Q$10</f>
        <v>0.21844112624445744</v>
      </c>
      <c r="M10" s="19">
        <v>15918495170.041901</v>
      </c>
      <c r="N10" s="23">
        <f>+M10/$Q$10</f>
        <v>0.19304850546970434</v>
      </c>
      <c r="O10" s="19">
        <v>31202649323.556999</v>
      </c>
      <c r="P10" s="23">
        <f>+O10/$Q$10</f>
        <v>0.37840416159086626</v>
      </c>
      <c r="Q10" s="20">
        <f t="shared" si="0"/>
        <v>82458525805.785309</v>
      </c>
    </row>
    <row r="11" spans="2:19" ht="16.5" thickBot="1" x14ac:dyDescent="0.3">
      <c r="B11" s="8" t="s">
        <v>15</v>
      </c>
      <c r="C11" s="10">
        <f>SUM(C8:C10)</f>
        <v>72396222382.313293</v>
      </c>
      <c r="D11" s="11">
        <f t="shared" ref="D11" si="1">+C11/Q11</f>
        <v>5.7585588690058004E-2</v>
      </c>
      <c r="E11" s="10">
        <f t="shared" ref="E11:G11" si="2">SUM(E8:E10)</f>
        <v>182614330980.13077</v>
      </c>
      <c r="F11" s="11">
        <f t="shared" ref="F11" si="3">+E11/Q11</f>
        <v>0.14525555901520379</v>
      </c>
      <c r="G11" s="10">
        <f t="shared" si="2"/>
        <v>111533205917.58539</v>
      </c>
      <c r="H11" s="11">
        <f t="shared" ref="H11" si="4">+G11/Q11</f>
        <v>8.8716028404580261E-2</v>
      </c>
      <c r="I11" s="9">
        <f>SUM(I8:I10)</f>
        <v>108216262267.93701</v>
      </c>
      <c r="J11" s="11">
        <f t="shared" ref="J11" si="5">+I11/Q11</f>
        <v>8.607765658860253E-2</v>
      </c>
      <c r="K11" s="9">
        <f>SUM(K8:K10)</f>
        <v>264884066097.44312</v>
      </c>
      <c r="L11" s="11">
        <f>+K11/Q11</f>
        <v>0.2106947625013649</v>
      </c>
      <c r="M11" s="9">
        <f>SUM(M8:M10)</f>
        <v>205481609887.24152</v>
      </c>
      <c r="N11" s="11">
        <f>+M11/Q11</f>
        <v>0.16344470859060242</v>
      </c>
      <c r="O11" s="9">
        <f>SUM(O8:O10)</f>
        <v>312067708476.79919</v>
      </c>
      <c r="P11" s="11">
        <f>+O11/Q11</f>
        <v>0.24822569620958815</v>
      </c>
      <c r="Q11" s="15">
        <f>+C11+E11+G11+I11+K11+M11+O11</f>
        <v>1257193406009.4502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1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G14" s="25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F17" s="26"/>
      <c r="G17" s="25"/>
      <c r="K17" s="30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C3388-22A4-4EE5-8319-36B28BBD1923}">
  <dimension ref="B2:S18"/>
  <sheetViews>
    <sheetView showGridLines="0" zoomScale="90" zoomScaleNormal="90" workbookViewId="0">
      <selection activeCell="C8" sqref="C8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6"/>
      <c r="S2" s="16"/>
    </row>
    <row r="3" spans="2:19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6"/>
      <c r="S3" s="16"/>
    </row>
    <row r="4" spans="2:19" x14ac:dyDescent="0.25">
      <c r="B4" s="34" t="s">
        <v>17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5" t="s">
        <v>2</v>
      </c>
      <c r="C6" s="37" t="s">
        <v>3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40" t="s">
        <v>4</v>
      </c>
    </row>
    <row r="7" spans="2:19" ht="17.25" thickTop="1" thickBot="1" x14ac:dyDescent="0.3">
      <c r="B7" s="36"/>
      <c r="C7" s="42" t="s">
        <v>5</v>
      </c>
      <c r="D7" s="42"/>
      <c r="E7" s="32" t="s">
        <v>6</v>
      </c>
      <c r="F7" s="32"/>
      <c r="G7" s="33" t="s">
        <v>7</v>
      </c>
      <c r="H7" s="33"/>
      <c r="I7" s="32" t="s">
        <v>8</v>
      </c>
      <c r="J7" s="32"/>
      <c r="K7" s="32" t="s">
        <v>9</v>
      </c>
      <c r="L7" s="32"/>
      <c r="M7" s="32" t="s">
        <v>10</v>
      </c>
      <c r="N7" s="32"/>
      <c r="O7" s="33" t="s">
        <v>11</v>
      </c>
      <c r="P7" s="33"/>
      <c r="Q7" s="41"/>
    </row>
    <row r="8" spans="2:19" ht="16.5" thickBot="1" x14ac:dyDescent="0.3">
      <c r="B8" s="12" t="s">
        <v>12</v>
      </c>
      <c r="C8" s="17">
        <v>64279771270.856316</v>
      </c>
      <c r="D8" s="21">
        <f>+C8/$Q$8</f>
        <v>5.6480219427721925E-2</v>
      </c>
      <c r="E8" s="18">
        <v>200525632314.7583</v>
      </c>
      <c r="F8" s="21">
        <f>+E8/$Q$8</f>
        <v>0.17619433750466978</v>
      </c>
      <c r="G8" s="18">
        <v>64757517681.36972</v>
      </c>
      <c r="H8" s="21">
        <f>+G8/$Q$8</f>
        <v>5.6899997245270527E-2</v>
      </c>
      <c r="I8" s="18">
        <v>93890321253.994598</v>
      </c>
      <c r="J8" s="21">
        <f>+I8/$Q$8</f>
        <v>8.2497896954546429E-2</v>
      </c>
      <c r="K8" s="18">
        <v>251840675976.45184</v>
      </c>
      <c r="L8" s="21">
        <f>+K8/$Q$8</f>
        <v>0.22128293798744142</v>
      </c>
      <c r="M8" s="18">
        <v>185679635854.69861</v>
      </c>
      <c r="N8" s="21">
        <f>+M8/$Q$8</f>
        <v>0.16314971831717864</v>
      </c>
      <c r="O8" s="18">
        <v>277119957361.56909</v>
      </c>
      <c r="P8" s="21">
        <f>+O8/$Q$8</f>
        <v>0.24349489256317103</v>
      </c>
      <c r="Q8" s="20">
        <f>+C8+E8+G8+I8+K8+M8+O8</f>
        <v>1138093511713.6987</v>
      </c>
    </row>
    <row r="9" spans="2:19" ht="36" customHeight="1" thickBot="1" x14ac:dyDescent="0.3">
      <c r="B9" s="13" t="s">
        <v>13</v>
      </c>
      <c r="C9" s="18">
        <v>7358249644.7497005</v>
      </c>
      <c r="D9" s="21">
        <f>+C9/$Q$9</f>
        <v>0.14664990551165966</v>
      </c>
      <c r="E9" s="18">
        <v>12122737814.868999</v>
      </c>
      <c r="F9" s="22">
        <f>+E9/$Q$9</f>
        <v>0.24160614832654759</v>
      </c>
      <c r="G9" s="18">
        <v>7654401561.0657997</v>
      </c>
      <c r="H9" s="22">
        <f>+G9/$Q$9</f>
        <v>0.15255221280505812</v>
      </c>
      <c r="I9" s="18">
        <v>4228382148.7236004</v>
      </c>
      <c r="J9" s="22">
        <f>+I9/$Q$9</f>
        <v>8.4271650530361633E-2</v>
      </c>
      <c r="K9" s="18">
        <v>7674087859.6801004</v>
      </c>
      <c r="L9" s="22">
        <f>+K9/$Q$9</f>
        <v>0.1529445607099327</v>
      </c>
      <c r="M9" s="18">
        <v>2787920360.8871002</v>
      </c>
      <c r="N9" s="22">
        <f>+M9/$Q$9</f>
        <v>5.5563249038424384E-2</v>
      </c>
      <c r="O9" s="18">
        <v>8349838651.3514996</v>
      </c>
      <c r="P9" s="22">
        <f>+O9/$Q$9</f>
        <v>0.16641227307801595</v>
      </c>
      <c r="Q9" s="20">
        <f t="shared" ref="Q9:Q10" si="0">+C9+E9+G9+I9+K9+M9+O9</f>
        <v>50175618041.326797</v>
      </c>
    </row>
    <row r="10" spans="2:19" ht="34.5" customHeight="1" thickBot="1" x14ac:dyDescent="0.3">
      <c r="B10" s="14" t="s">
        <v>14</v>
      </c>
      <c r="C10" s="19">
        <v>2453243314.4786997</v>
      </c>
      <c r="D10" s="21">
        <f>+C10/$Q$10</f>
        <v>2.9137855198893489E-2</v>
      </c>
      <c r="E10" s="19">
        <v>2308839277.0117002</v>
      </c>
      <c r="F10" s="23">
        <f>+E10/$Q$10</f>
        <v>2.7422728163178683E-2</v>
      </c>
      <c r="G10" s="19">
        <v>1045734083.2138001</v>
      </c>
      <c r="H10" s="23">
        <f>+G10/$Q$10</f>
        <v>1.2420475422637049E-2</v>
      </c>
      <c r="I10" s="19">
        <v>2242277076.4071999</v>
      </c>
      <c r="J10" s="23">
        <f>+I10/$Q$10</f>
        <v>2.6632150338514047E-2</v>
      </c>
      <c r="K10" s="19">
        <v>18882939164.638901</v>
      </c>
      <c r="L10" s="23">
        <f>+K10/$Q$10</f>
        <v>0.2242779360129141</v>
      </c>
      <c r="M10" s="19">
        <v>25778069144.238998</v>
      </c>
      <c r="N10" s="23">
        <f>+M10/$Q$10</f>
        <v>0.30617331823505178</v>
      </c>
      <c r="O10" s="19">
        <v>31483266322.0686</v>
      </c>
      <c r="P10" s="23">
        <f>+O10/$Q$10</f>
        <v>0.37393553662881074</v>
      </c>
      <c r="Q10" s="20">
        <f t="shared" si="0"/>
        <v>84194368382.057907</v>
      </c>
    </row>
    <row r="11" spans="2:19" ht="16.5" thickBot="1" x14ac:dyDescent="0.3">
      <c r="B11" s="8" t="s">
        <v>15</v>
      </c>
      <c r="C11" s="10">
        <f>SUM(C8:C10)</f>
        <v>74091264230.084717</v>
      </c>
      <c r="D11" s="11">
        <f t="shared" ref="D11" si="1">+C11/Q11</f>
        <v>5.8226632306982544E-2</v>
      </c>
      <c r="E11" s="10">
        <f t="shared" ref="E11:G11" si="2">SUM(E8:E10)</f>
        <v>214957209406.63898</v>
      </c>
      <c r="F11" s="11">
        <f t="shared" ref="F11" si="3">+E11/Q11</f>
        <v>0.16892996122980458</v>
      </c>
      <c r="G11" s="10">
        <f t="shared" si="2"/>
        <v>73457653325.649323</v>
      </c>
      <c r="H11" s="11">
        <f t="shared" ref="H11" si="4">+G11/Q11</f>
        <v>5.7728691968919402E-2</v>
      </c>
      <c r="I11" s="9">
        <f>SUM(I8:I10)</f>
        <v>100360980479.1254</v>
      </c>
      <c r="J11" s="11">
        <f t="shared" ref="J11" si="5">+I11/Q11</f>
        <v>7.8871402304314622E-2</v>
      </c>
      <c r="K11" s="9">
        <f>SUM(K8:K10)</f>
        <v>278397703000.77087</v>
      </c>
      <c r="L11" s="11">
        <f>+K11/Q11</f>
        <v>0.21878639615859449</v>
      </c>
      <c r="M11" s="9">
        <f>SUM(M8:M10)</f>
        <v>214245625359.82471</v>
      </c>
      <c r="N11" s="11">
        <f>+M11/Q11</f>
        <v>0.16837074358005977</v>
      </c>
      <c r="O11" s="9">
        <f>SUM(O8:O10)</f>
        <v>316953062334.9892</v>
      </c>
      <c r="P11" s="11">
        <f>+O11/Q11</f>
        <v>0.24908617245132453</v>
      </c>
      <c r="Q11" s="15">
        <f>+C11+E11+G11+I11+K11+M11+O11</f>
        <v>1272463498137.0833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G14" s="25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F17" s="26"/>
      <c r="G17" s="25"/>
      <c r="K17" s="30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CA09B-D083-4FB0-A12B-08EBFCD22D90}">
  <dimension ref="B2:S18"/>
  <sheetViews>
    <sheetView showGridLines="0" zoomScale="90" zoomScaleNormal="90" workbookViewId="0">
      <selection activeCell="P11" activeCellId="4" sqref="H11 J11 L11 N11 P11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6"/>
      <c r="S2" s="16"/>
    </row>
    <row r="3" spans="2:19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6"/>
      <c r="S3" s="16"/>
    </row>
    <row r="4" spans="2:19" x14ac:dyDescent="0.25">
      <c r="B4" s="34" t="s">
        <v>18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5" t="s">
        <v>2</v>
      </c>
      <c r="C6" s="37" t="s">
        <v>3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40" t="s">
        <v>4</v>
      </c>
    </row>
    <row r="7" spans="2:19" ht="17.25" thickTop="1" thickBot="1" x14ac:dyDescent="0.3">
      <c r="B7" s="36"/>
      <c r="C7" s="42" t="s">
        <v>5</v>
      </c>
      <c r="D7" s="42"/>
      <c r="E7" s="32" t="s">
        <v>6</v>
      </c>
      <c r="F7" s="32"/>
      <c r="G7" s="33" t="s">
        <v>7</v>
      </c>
      <c r="H7" s="33"/>
      <c r="I7" s="32" t="s">
        <v>8</v>
      </c>
      <c r="J7" s="32"/>
      <c r="K7" s="32" t="s">
        <v>9</v>
      </c>
      <c r="L7" s="32"/>
      <c r="M7" s="32" t="s">
        <v>10</v>
      </c>
      <c r="N7" s="32"/>
      <c r="O7" s="33" t="s">
        <v>11</v>
      </c>
      <c r="P7" s="33"/>
      <c r="Q7" s="41"/>
    </row>
    <row r="8" spans="2:19" ht="16.5" thickBot="1" x14ac:dyDescent="0.3">
      <c r="B8" s="12" t="s">
        <v>12</v>
      </c>
      <c r="C8" s="17">
        <v>55401377323.918297</v>
      </c>
      <c r="D8" s="21">
        <f>+C8/$Q$8</f>
        <v>4.8092564925179472E-2</v>
      </c>
      <c r="E8" s="18">
        <v>212743704102.23288</v>
      </c>
      <c r="F8" s="21">
        <f>+E8/$Q$8</f>
        <v>0.18467754586929075</v>
      </c>
      <c r="G8" s="18">
        <v>63489931243.189072</v>
      </c>
      <c r="H8" s="21">
        <f>+G8/$Q$8</f>
        <v>5.5114038457127257E-2</v>
      </c>
      <c r="I8" s="18">
        <v>131959533999.36322</v>
      </c>
      <c r="J8" s="21">
        <f>+I8/$Q$8</f>
        <v>0.11455080654864773</v>
      </c>
      <c r="K8" s="18">
        <v>205991107850.12976</v>
      </c>
      <c r="L8" s="21">
        <f>+K8/$Q$8</f>
        <v>0.17881578413421581</v>
      </c>
      <c r="M8" s="18">
        <v>210286428375.62756</v>
      </c>
      <c r="N8" s="21">
        <f>+M8/$Q$8</f>
        <v>0.18254444560844554</v>
      </c>
      <c r="O8" s="18">
        <v>272101770238.75391</v>
      </c>
      <c r="P8" s="21">
        <f>+O8/$Q$8</f>
        <v>0.23620481445709335</v>
      </c>
      <c r="Q8" s="20">
        <f>+C8+E8+G8+I8+K8+M8+O8</f>
        <v>1151973853133.2148</v>
      </c>
    </row>
    <row r="9" spans="2:19" ht="36" customHeight="1" thickBot="1" x14ac:dyDescent="0.3">
      <c r="B9" s="13" t="s">
        <v>13</v>
      </c>
      <c r="C9" s="18">
        <v>6481939200.3749962</v>
      </c>
      <c r="D9" s="21">
        <f>+C9/$Q$9</f>
        <v>0.12777166598934536</v>
      </c>
      <c r="E9" s="18">
        <v>12999296437.578899</v>
      </c>
      <c r="F9" s="22">
        <f>+E9/$Q$9</f>
        <v>0.25624149057472317</v>
      </c>
      <c r="G9" s="18">
        <v>7384486542.9265003</v>
      </c>
      <c r="H9" s="22">
        <f>+G9/$Q$9</f>
        <v>0.14556263471447478</v>
      </c>
      <c r="I9" s="18">
        <v>1705832412.6456001</v>
      </c>
      <c r="J9" s="22">
        <f>+I9/$Q$9</f>
        <v>3.3625284428731361E-2</v>
      </c>
      <c r="K9" s="18">
        <v>6636144231.5112</v>
      </c>
      <c r="L9" s="22">
        <f>+K9/$Q$9</f>
        <v>0.13081134796153537</v>
      </c>
      <c r="M9" s="18">
        <v>6989189884.9751987</v>
      </c>
      <c r="N9" s="22">
        <f>+M9/$Q$9</f>
        <v>0.13777056647916394</v>
      </c>
      <c r="O9" s="18">
        <v>8533757636.2245998</v>
      </c>
      <c r="P9" s="22">
        <f>+O9/$Q$9</f>
        <v>0.16821700985202609</v>
      </c>
      <c r="Q9" s="20">
        <f t="shared" ref="Q9:Q10" si="0">+C9+E9+G9+I9+K9+M9+O9</f>
        <v>50730646346.236992</v>
      </c>
    </row>
    <row r="10" spans="2:19" ht="34.5" customHeight="1" thickBot="1" x14ac:dyDescent="0.3">
      <c r="B10" s="14" t="s">
        <v>14</v>
      </c>
      <c r="C10" s="19">
        <v>2721546876.2135</v>
      </c>
      <c r="D10" s="21">
        <f>+C10/$Q$10</f>
        <v>3.1907511949297654E-2</v>
      </c>
      <c r="E10" s="19">
        <v>2323093957.9101</v>
      </c>
      <c r="F10" s="23">
        <f>+E10/$Q$10</f>
        <v>2.7236035825510731E-2</v>
      </c>
      <c r="G10" s="19">
        <v>1042228365.8584</v>
      </c>
      <c r="H10" s="23">
        <f>+G10/$Q$10</f>
        <v>1.221912226762435E-2</v>
      </c>
      <c r="I10" s="19">
        <v>6626159431.3315992</v>
      </c>
      <c r="J10" s="23">
        <f>+I10/$Q$10</f>
        <v>7.7685327811556876E-2</v>
      </c>
      <c r="K10" s="19">
        <v>13321035641.302799</v>
      </c>
      <c r="L10" s="23">
        <f>+K10/$Q$10</f>
        <v>0.15617629356921112</v>
      </c>
      <c r="M10" s="19">
        <v>26953861740.4268</v>
      </c>
      <c r="N10" s="23">
        <f>+M10/$Q$10</f>
        <v>0.31600802950671547</v>
      </c>
      <c r="O10" s="19">
        <v>32306937482.993401</v>
      </c>
      <c r="P10" s="23">
        <f>+O10/$Q$10</f>
        <v>0.37876767907008391</v>
      </c>
      <c r="Q10" s="20">
        <f t="shared" si="0"/>
        <v>85294863496.036591</v>
      </c>
    </row>
    <row r="11" spans="2:19" ht="16.5" thickBot="1" x14ac:dyDescent="0.3">
      <c r="B11" s="8" t="s">
        <v>15</v>
      </c>
      <c r="C11" s="10">
        <f>SUM(C8:C10)</f>
        <v>64604863400.50679</v>
      </c>
      <c r="D11" s="11">
        <f t="shared" ref="D11" si="1">+C11/Q11</f>
        <v>5.0159080243067075E-2</v>
      </c>
      <c r="E11" s="10">
        <f t="shared" ref="E11:G11" si="2">SUM(E8:E10)</f>
        <v>228066094497.72186</v>
      </c>
      <c r="F11" s="11">
        <f t="shared" ref="F11" si="3">+E11/Q11</f>
        <v>0.17707003672024499</v>
      </c>
      <c r="G11" s="10">
        <f t="shared" si="2"/>
        <v>71916646151.973969</v>
      </c>
      <c r="H11" s="11">
        <f t="shared" ref="H11" si="4">+G11/Q11</f>
        <v>5.5835933013068273E-2</v>
      </c>
      <c r="I11" s="9">
        <f>SUM(I8:I10)</f>
        <v>140291525843.34042</v>
      </c>
      <c r="J11" s="11">
        <f t="shared" ref="J11" si="5">+I11/Q11</f>
        <v>0.10892204598552296</v>
      </c>
      <c r="K11" s="9">
        <f>SUM(K8:K10)</f>
        <v>225948287722.94376</v>
      </c>
      <c r="L11" s="11">
        <f>+K11/Q11</f>
        <v>0.17542577598871353</v>
      </c>
      <c r="M11" s="9">
        <f>SUM(M8:M10)</f>
        <v>244229480001.02954</v>
      </c>
      <c r="N11" s="11">
        <f>+M11/Q11</f>
        <v>0.18961925527417939</v>
      </c>
      <c r="O11" s="9">
        <f>SUM(O8:O10)</f>
        <v>312942465357.97192</v>
      </c>
      <c r="P11" s="11">
        <f>+O11/Q11</f>
        <v>0.24296787277520376</v>
      </c>
      <c r="Q11" s="15">
        <f>+C11+E11+G11+I11+K11+M11+O11</f>
        <v>1287999362975.4883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1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G14" s="25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F17" s="26"/>
      <c r="G17" s="25"/>
      <c r="K17" s="30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D1E6D-037C-4C51-B237-57EA4B85A462}">
  <dimension ref="B2:S18"/>
  <sheetViews>
    <sheetView showGridLines="0" tabSelected="1" zoomScale="90" zoomScaleNormal="90" workbookViewId="0">
      <selection activeCell="Q17" sqref="Q17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6"/>
      <c r="S2" s="16"/>
    </row>
    <row r="3" spans="2:19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6"/>
      <c r="S3" s="16"/>
    </row>
    <row r="4" spans="2:19" x14ac:dyDescent="0.25">
      <c r="B4" s="34" t="s">
        <v>19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5" t="s">
        <v>2</v>
      </c>
      <c r="C6" s="37" t="s">
        <v>3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40" t="s">
        <v>4</v>
      </c>
    </row>
    <row r="7" spans="2:19" ht="17.25" thickTop="1" thickBot="1" x14ac:dyDescent="0.3">
      <c r="B7" s="36"/>
      <c r="C7" s="42" t="s">
        <v>5</v>
      </c>
      <c r="D7" s="42"/>
      <c r="E7" s="32" t="s">
        <v>6</v>
      </c>
      <c r="F7" s="32"/>
      <c r="G7" s="33" t="s">
        <v>7</v>
      </c>
      <c r="H7" s="33"/>
      <c r="I7" s="32" t="s">
        <v>8</v>
      </c>
      <c r="J7" s="32"/>
      <c r="K7" s="32" t="s">
        <v>9</v>
      </c>
      <c r="L7" s="32"/>
      <c r="M7" s="32" t="s">
        <v>10</v>
      </c>
      <c r="N7" s="32"/>
      <c r="O7" s="33" t="s">
        <v>11</v>
      </c>
      <c r="P7" s="33"/>
      <c r="Q7" s="41"/>
    </row>
    <row r="8" spans="2:19" ht="16.5" thickBot="1" x14ac:dyDescent="0.3">
      <c r="B8" s="12" t="s">
        <v>12</v>
      </c>
      <c r="C8" s="17">
        <v>54370317405.437271</v>
      </c>
      <c r="D8" s="21">
        <f>+C8/$Q$8</f>
        <v>4.6945455112549786E-2</v>
      </c>
      <c r="E8" s="18">
        <v>214035937566.77963</v>
      </c>
      <c r="F8" s="21">
        <f>+E8/$Q$8</f>
        <v>0.18480698621981773</v>
      </c>
      <c r="G8" s="18">
        <v>63244417528.113693</v>
      </c>
      <c r="H8" s="21">
        <f>+G8/$Q$8</f>
        <v>5.4607699676377124E-2</v>
      </c>
      <c r="I8" s="18">
        <v>132742213429.21912</v>
      </c>
      <c r="J8" s="21">
        <f>+I8/$Q$8</f>
        <v>0.11461481042335643</v>
      </c>
      <c r="K8" s="18">
        <v>206381237484.44513</v>
      </c>
      <c r="L8" s="21">
        <f>+K8/$Q$8</f>
        <v>0.17819761926623565</v>
      </c>
      <c r="M8" s="18">
        <v>212128969410.83011</v>
      </c>
      <c r="N8" s="21">
        <f>+M8/$Q$8</f>
        <v>0.1831604354502385</v>
      </c>
      <c r="O8" s="18">
        <v>275256249226.2146</v>
      </c>
      <c r="P8" s="21">
        <f>+O8/$Q$8</f>
        <v>0.23766699385142478</v>
      </c>
      <c r="Q8" s="20">
        <f>+C8+E8+G8+I8+K8+M8+O8</f>
        <v>1158159342051.0396</v>
      </c>
    </row>
    <row r="9" spans="2:19" ht="36" customHeight="1" thickBot="1" x14ac:dyDescent="0.3">
      <c r="B9" s="13" t="s">
        <v>13</v>
      </c>
      <c r="C9" s="18">
        <v>4872795684.0615025</v>
      </c>
      <c r="D9" s="21">
        <f>+C9/$Q$9</f>
        <v>9.6061485025870003E-2</v>
      </c>
      <c r="E9" s="18">
        <v>14395467541.438803</v>
      </c>
      <c r="F9" s="22">
        <f>+E9/$Q$9</f>
        <v>0.28378985685681529</v>
      </c>
      <c r="G9" s="18">
        <v>7406530570.6222</v>
      </c>
      <c r="H9" s="22">
        <f>+G9/$Q$9</f>
        <v>0.14601111387261129</v>
      </c>
      <c r="I9" s="18">
        <v>1698847585.9180999</v>
      </c>
      <c r="J9" s="22">
        <f>+I9/$Q$9</f>
        <v>3.3490799228397768E-2</v>
      </c>
      <c r="K9" s="18">
        <v>6661549649.3747997</v>
      </c>
      <c r="L9" s="22">
        <f>+K9/$Q$9</f>
        <v>0.13132468368941161</v>
      </c>
      <c r="M9" s="18">
        <v>7022428561.0372009</v>
      </c>
      <c r="N9" s="22">
        <f>+M9/$Q$9</f>
        <v>0.13843899063279555</v>
      </c>
      <c r="O9" s="18">
        <v>8668180479.7535</v>
      </c>
      <c r="P9" s="22">
        <f>+O9/$Q$9</f>
        <v>0.17088307069409844</v>
      </c>
      <c r="Q9" s="20">
        <f t="shared" ref="Q9:Q10" si="0">+C9+E9+G9+I9+K9+M9+O9</f>
        <v>50725800072.206108</v>
      </c>
    </row>
    <row r="10" spans="2:19" ht="34.5" customHeight="1" thickBot="1" x14ac:dyDescent="0.3">
      <c r="B10" s="14" t="s">
        <v>14</v>
      </c>
      <c r="C10" s="19">
        <v>2824647560.7153001</v>
      </c>
      <c r="D10" s="21">
        <f>+C10/$Q$10</f>
        <v>3.2887464890436216E-2</v>
      </c>
      <c r="E10" s="19">
        <v>2328046889.9028001</v>
      </c>
      <c r="F10" s="23">
        <f>+E10/$Q$10</f>
        <v>2.7105526869900531E-2</v>
      </c>
      <c r="G10" s="19">
        <v>1046977784.5806999</v>
      </c>
      <c r="H10" s="23">
        <f>+G10/$Q$10</f>
        <v>1.2189996943457595E-2</v>
      </c>
      <c r="I10" s="19">
        <v>6639213980.4325008</v>
      </c>
      <c r="J10" s="23">
        <f>+I10/$Q$10</f>
        <v>7.7300587768292767E-2</v>
      </c>
      <c r="K10" s="19">
        <v>13382086561.105</v>
      </c>
      <c r="L10" s="23">
        <f>+K10/$Q$10</f>
        <v>0.15580807604459845</v>
      </c>
      <c r="M10" s="19">
        <v>27029031905.883698</v>
      </c>
      <c r="N10" s="23">
        <f>+M10/$Q$10</f>
        <v>0.31469991165981975</v>
      </c>
      <c r="O10" s="19">
        <v>32638268254.365101</v>
      </c>
      <c r="P10" s="23">
        <f>+O10/$Q$10</f>
        <v>0.38000843582349475</v>
      </c>
      <c r="Q10" s="20">
        <f t="shared" si="0"/>
        <v>85888272936.985092</v>
      </c>
    </row>
    <row r="11" spans="2:19" ht="16.5" thickBot="1" x14ac:dyDescent="0.3">
      <c r="B11" s="8" t="s">
        <v>15</v>
      </c>
      <c r="C11" s="10">
        <f>SUM(C8:C10)</f>
        <v>62067760650.214073</v>
      </c>
      <c r="D11" s="11">
        <f t="shared" ref="D11" si="1">+C11/Q11</f>
        <v>4.7937160222992985E-2</v>
      </c>
      <c r="E11" s="10">
        <f t="shared" ref="E11:G11" si="2">SUM(E8:E10)</f>
        <v>230759451998.12125</v>
      </c>
      <c r="F11" s="11">
        <f t="shared" ref="F11" si="3">+E11/Q11</f>
        <v>0.17822381067917331</v>
      </c>
      <c r="G11" s="10">
        <f t="shared" si="2"/>
        <v>71697925883.316605</v>
      </c>
      <c r="H11" s="11">
        <f t="shared" ref="H11" si="4">+G11/Q11</f>
        <v>5.5374882623753389E-2</v>
      </c>
      <c r="I11" s="9">
        <f>SUM(I8:I10)</f>
        <v>141080274995.56973</v>
      </c>
      <c r="J11" s="11">
        <f t="shared" ref="J11" si="5">+I11/Q11</f>
        <v>0.10896136216158478</v>
      </c>
      <c r="K11" s="9">
        <f>SUM(K8:K10)</f>
        <v>226424873694.92493</v>
      </c>
      <c r="L11" s="11">
        <f>+K11/Q11</f>
        <v>0.17487606021351004</v>
      </c>
      <c r="M11" s="9">
        <f>SUM(M8:M10)</f>
        <v>246180429877.75101</v>
      </c>
      <c r="N11" s="11">
        <f>+M11/Q11</f>
        <v>0.19013398561809294</v>
      </c>
      <c r="O11" s="9">
        <f>SUM(O8:O10)</f>
        <v>316562697960.33319</v>
      </c>
      <c r="P11" s="11">
        <f>+O11/Q11</f>
        <v>0.24449273848089259</v>
      </c>
      <c r="Q11" s="15">
        <f>+C11+E11+G11+I11+K11+M11+O11</f>
        <v>1294773415060.2307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1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G14" s="25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F17" s="26"/>
      <c r="G17" s="25"/>
      <c r="K17" s="30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F22175-8798-4CE9-9A78-6CEA3D9BD4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68F5A7-6073-45E1-8F01-61D97209A915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FDCEDE6E-C29C-4B0C-963A-D596AB7E23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</vt:lpstr>
      <vt:lpstr>Febrero</vt:lpstr>
      <vt:lpstr>Marzo</vt:lpstr>
      <vt:lpstr>Abril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2017-07-07T13:58:58Z</dcterms:created>
  <dcterms:modified xsi:type="dcterms:W3CDTF">2025-05-08T20:41:50Z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