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09" documentId="11_DE2EAA4013700FC3D7D7027417E91DF695EF89AA" xr6:coauthVersionLast="47" xr6:coauthVersionMax="47" xr10:uidLastSave="{29541087-B5E9-4797-BEC1-37FC1E33922D}"/>
  <bookViews>
    <workbookView xWindow="-120" yWindow="-120" windowWidth="29040" windowHeight="15720" activeTab="3" xr2:uid="{00000000-000D-0000-FFFF-FFFF00000000}"/>
  </bookViews>
  <sheets>
    <sheet name="Enero" sheetId="41" r:id="rId1"/>
    <sheet name="Febrero" sheetId="42" r:id="rId2"/>
    <sheet name="Marzo" sheetId="43" r:id="rId3"/>
    <sheet name="Abril" sheetId="4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4" l="1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Z11" i="44" s="1"/>
  <c r="V10" i="44"/>
  <c r="P10" i="44"/>
  <c r="Z10" i="44" s="1"/>
  <c r="V9" i="44"/>
  <c r="P9" i="44"/>
  <c r="V8" i="44"/>
  <c r="P8" i="44"/>
  <c r="V7" i="44"/>
  <c r="P7" i="44"/>
  <c r="Z7" i="44" s="1"/>
  <c r="V6" i="44"/>
  <c r="P6" i="44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V8" i="43"/>
  <c r="P8" i="43"/>
  <c r="V7" i="43"/>
  <c r="P7" i="43"/>
  <c r="V6" i="43"/>
  <c r="P6" i="43"/>
  <c r="Z6" i="43" s="1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Z9" i="44" l="1"/>
  <c r="Z12" i="44"/>
  <c r="P13" i="44"/>
  <c r="Q9" i="44" s="1"/>
  <c r="Z6" i="44"/>
  <c r="Z8" i="44"/>
  <c r="Z13" i="44" s="1"/>
  <c r="AA6" i="44" s="1"/>
  <c r="V13" i="44"/>
  <c r="Z8" i="43"/>
  <c r="Z12" i="43"/>
  <c r="V13" i="43"/>
  <c r="W12" i="43" s="1"/>
  <c r="Z9" i="43"/>
  <c r="Z7" i="43"/>
  <c r="P13" i="43"/>
  <c r="Q9" i="43" s="1"/>
  <c r="Q6" i="43"/>
  <c r="Z12" i="42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Q7" i="44" l="1"/>
  <c r="Q8" i="44"/>
  <c r="Q12" i="44"/>
  <c r="Q6" i="44"/>
  <c r="Q11" i="44"/>
  <c r="AA12" i="44"/>
  <c r="AA10" i="44"/>
  <c r="AA11" i="44"/>
  <c r="Q10" i="44"/>
  <c r="AA9" i="44"/>
  <c r="AA7" i="44"/>
  <c r="AA8" i="44"/>
  <c r="W9" i="44"/>
  <c r="W10" i="44"/>
  <c r="W12" i="44"/>
  <c r="W8" i="44"/>
  <c r="W7" i="44"/>
  <c r="W11" i="44"/>
  <c r="AA13" i="44"/>
  <c r="W6" i="44"/>
  <c r="W13" i="44" s="1"/>
  <c r="W11" i="43"/>
  <c r="W9" i="43"/>
  <c r="W7" i="43"/>
  <c r="W8" i="43"/>
  <c r="W10" i="43"/>
  <c r="W6" i="43"/>
  <c r="Q11" i="43"/>
  <c r="Q12" i="43"/>
  <c r="Q10" i="43"/>
  <c r="Q8" i="43"/>
  <c r="Z13" i="43"/>
  <c r="Q7" i="43"/>
  <c r="Q13" i="43" s="1"/>
  <c r="W13" i="42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Q13" i="44" l="1"/>
  <c r="W13" i="43"/>
  <c r="AA8" i="43"/>
  <c r="AA9" i="43"/>
  <c r="AA6" i="43"/>
  <c r="AA10" i="43"/>
  <c r="AA11" i="43"/>
  <c r="AA12" i="43"/>
  <c r="AA7" i="43"/>
  <c r="Q13" i="42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3" l="1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<sst xmlns="http://schemas.openxmlformats.org/spreadsheetml/2006/main" count="209" uniqueCount="32">
  <si>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</si>
  <si>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</si>
  <si>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</si>
  <si>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</si>
  <si>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</si>
  <si>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</si>
  <si>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</si>
  <si>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</si>
  <si>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</si>
  <si>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</si>
  <si>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</si>
  <si>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</si>
  <si>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</si>
  <si>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</si>
  <si>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</si>
  <si>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</si>
  <si>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</si>
  <si>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</si>
  <si>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</si>
  <si>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</si>
  <si>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</si>
  <si>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</si>
  <si>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</si>
  <si>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</si>
  <si>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</si>
  <si>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</si>
  <si>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</si>
  <si>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</si>
  <si>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</si>
  <si>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</si>
  <si>
    <t>Al 31 de marzo 2025</t>
  </si>
  <si>
    <t>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</si>
</sst>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25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25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25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25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25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25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25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zoomScaleNormal="100" workbookViewId="0">
      <selection activeCell="N24" sqref="N24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25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25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25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25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25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25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25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96D2-D550-4398-98DA-10B5AE8AE3AB}">
  <dimension ref="A1:AB28"/>
  <sheetViews>
    <sheetView showGridLines="0" zoomScaleNormal="100" workbookViewId="0">
      <selection activeCell="P22" sqref="P22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4431691545.2799997</v>
      </c>
      <c r="E6" s="8">
        <v>1.6568119999999999E-2</v>
      </c>
      <c r="F6" s="1">
        <v>551858384.35000002</v>
      </c>
      <c r="G6" s="8">
        <v>4.8183660000000003E-2</v>
      </c>
      <c r="H6" s="1">
        <v>7215045417.3999996</v>
      </c>
      <c r="I6" s="8">
        <v>1.8503869999999999E-2</v>
      </c>
      <c r="J6" s="1">
        <v>7245947995.3299999</v>
      </c>
      <c r="K6" s="8">
        <v>3.592045E-2</v>
      </c>
      <c r="L6" s="1">
        <v>2492530775.1900001</v>
      </c>
      <c r="M6" s="8">
        <v>0.24529408</v>
      </c>
      <c r="N6" s="1">
        <v>9744802873.5799999</v>
      </c>
      <c r="O6" s="8">
        <v>3.9037809999999999E-2</v>
      </c>
      <c r="P6" s="3">
        <f t="shared" ref="P6:P12" si="0">+B6+D6+F6+H6+J6+L6+N6</f>
        <v>31681876991.129997</v>
      </c>
      <c r="Q6" s="2">
        <f t="shared" ref="Q6:Q12" si="1">+P6/$P$13</f>
        <v>2.7502253549382228E-2</v>
      </c>
      <c r="R6" s="1">
        <v>596450419.78999996</v>
      </c>
      <c r="S6" s="8">
        <v>2.677647E-2</v>
      </c>
      <c r="T6" s="1">
        <v>1615573295.28</v>
      </c>
      <c r="U6" s="8">
        <v>5.6775480000000003E-2</v>
      </c>
      <c r="V6" s="3">
        <f t="shared" ref="V6:V12" si="2">R6+T6</f>
        <v>2212023715.0699997</v>
      </c>
      <c r="W6" s="2">
        <f t="shared" ref="W6:W12" si="3">V6/$V$13</f>
        <v>4.3603302429363354E-2</v>
      </c>
      <c r="X6" s="1">
        <v>2581032698.1199999</v>
      </c>
      <c r="Y6" s="8">
        <v>3.0260120000000001E-2</v>
      </c>
      <c r="Z6" s="3">
        <f t="shared" ref="Z6:Z12" si="4">P6+V6+X6</f>
        <v>36474933404.32</v>
      </c>
      <c r="AA6" s="2">
        <f t="shared" ref="AA6:AA12" si="5">Z6/$Z$13</f>
        <v>2.8319061680323283E-2</v>
      </c>
      <c r="AB6" s="16"/>
    </row>
    <row r="7" spans="1:28" x14ac:dyDescent="0.25">
      <c r="A7" s="12" t="s">
        <v>18</v>
      </c>
      <c r="B7" s="1">
        <v>64905683.57</v>
      </c>
      <c r="C7" s="8">
        <v>3.0037200000000001E-3</v>
      </c>
      <c r="D7" s="6">
        <v>40141953.590000004</v>
      </c>
      <c r="E7" s="6">
        <v>1.5007E-4</v>
      </c>
      <c r="F7" s="1">
        <v>682671353.22000003</v>
      </c>
      <c r="G7" s="8">
        <v>5.9605159999999997E-2</v>
      </c>
      <c r="H7" s="1">
        <v>666821478.70000005</v>
      </c>
      <c r="I7" s="8">
        <v>1.7101499999999999E-3</v>
      </c>
      <c r="J7" s="6">
        <v>0</v>
      </c>
      <c r="K7" s="6">
        <v>0</v>
      </c>
      <c r="L7" s="6">
        <v>0</v>
      </c>
      <c r="M7" s="6">
        <v>0</v>
      </c>
      <c r="N7" s="1">
        <v>2245524969.79</v>
      </c>
      <c r="O7" s="8">
        <v>8.9955999999999994E-3</v>
      </c>
      <c r="P7" s="3">
        <f t="shared" si="0"/>
        <v>3700065438.8699999</v>
      </c>
      <c r="Q7" s="2">
        <f t="shared" si="1"/>
        <v>3.2119352612093926E-3</v>
      </c>
      <c r="R7" s="1">
        <v>109340572.48</v>
      </c>
      <c r="S7" s="8">
        <v>4.9086299999999998E-3</v>
      </c>
      <c r="T7" s="1">
        <v>317306067.22000003</v>
      </c>
      <c r="U7" s="8">
        <v>1.115097E-2</v>
      </c>
      <c r="V7" s="3">
        <f t="shared" si="2"/>
        <v>426646639.70000005</v>
      </c>
      <c r="W7" s="2">
        <f t="shared" si="3"/>
        <v>8.4100375301455685E-3</v>
      </c>
      <c r="X7" s="1">
        <v>38419655.079999998</v>
      </c>
      <c r="Y7" s="8">
        <v>4.5042999999999998E-4</v>
      </c>
      <c r="Z7" s="3">
        <f t="shared" si="4"/>
        <v>4165131733.6499996</v>
      </c>
      <c r="AA7" s="2">
        <f t="shared" si="5"/>
        <v>3.233799529238789E-3</v>
      </c>
      <c r="AB7" s="16"/>
    </row>
    <row r="8" spans="1:28" x14ac:dyDescent="0.25">
      <c r="A8" s="12" t="s">
        <v>19</v>
      </c>
      <c r="B8" s="1">
        <v>63700539.75</v>
      </c>
      <c r="C8" s="8">
        <v>2.94794E-3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63700539.75</v>
      </c>
      <c r="Q8" s="20">
        <f t="shared" si="1"/>
        <v>5.5296862491053939E-5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63700539.75</v>
      </c>
      <c r="AA8" s="20">
        <f t="shared" si="5"/>
        <v>4.945696526032536E-5</v>
      </c>
      <c r="AB8" s="16"/>
    </row>
    <row r="9" spans="1:28" x14ac:dyDescent="0.25">
      <c r="A9" s="12" t="s">
        <v>20</v>
      </c>
      <c r="B9" s="1">
        <v>15700596538.33</v>
      </c>
      <c r="C9" s="8">
        <v>0.72659492999999997</v>
      </c>
      <c r="D9" s="1">
        <v>175076631367.53</v>
      </c>
      <c r="E9" s="8">
        <v>0.65453351999999998</v>
      </c>
      <c r="F9" s="1">
        <v>7408067728.3900003</v>
      </c>
      <c r="G9" s="8">
        <v>0.64681056999999997</v>
      </c>
      <c r="H9" s="1">
        <v>261546348581.95001</v>
      </c>
      <c r="I9" s="8">
        <v>0.67076769000000003</v>
      </c>
      <c r="J9" s="1">
        <v>129214359992.74001</v>
      </c>
      <c r="K9" s="8">
        <v>0.64055631000000002</v>
      </c>
      <c r="L9" s="1">
        <v>7620404859.1700001</v>
      </c>
      <c r="M9" s="8">
        <v>0.74993664999999998</v>
      </c>
      <c r="N9" s="1">
        <v>186429282510.23001</v>
      </c>
      <c r="O9" s="8">
        <v>0.74683827999999997</v>
      </c>
      <c r="P9" s="3">
        <f t="shared" si="0"/>
        <v>782995691578.34009</v>
      </c>
      <c r="Q9" s="2">
        <f t="shared" si="1"/>
        <v>0.67969918713750233</v>
      </c>
      <c r="R9" s="1">
        <v>15808527903.52</v>
      </c>
      <c r="S9" s="8">
        <v>0.70969276999999997</v>
      </c>
      <c r="T9" s="1">
        <v>25210238891.639999</v>
      </c>
      <c r="U9" s="8">
        <v>0.88595389000000002</v>
      </c>
      <c r="V9" s="3">
        <f t="shared" si="2"/>
        <v>41018766795.160004</v>
      </c>
      <c r="W9" s="2">
        <f t="shared" si="3"/>
        <v>0.80855990903890018</v>
      </c>
      <c r="X9" s="1">
        <v>52757676251.220001</v>
      </c>
      <c r="Y9" s="8">
        <v>0.61853285999999996</v>
      </c>
      <c r="Z9" s="3">
        <f t="shared" si="4"/>
        <v>876772134624.72009</v>
      </c>
      <c r="AA9" s="2">
        <f t="shared" si="5"/>
        <v>0.68072404368215877</v>
      </c>
      <c r="AB9" s="16"/>
    </row>
    <row r="10" spans="1:28" x14ac:dyDescent="0.25">
      <c r="A10" s="12" t="s">
        <v>21</v>
      </c>
      <c r="B10" s="1">
        <v>1984567008.3599999</v>
      </c>
      <c r="C10" s="8">
        <v>9.1842140000000003E-2</v>
      </c>
      <c r="D10" s="1">
        <v>44940345948.690002</v>
      </c>
      <c r="E10" s="8">
        <v>0.16801193</v>
      </c>
      <c r="F10" s="1">
        <v>144953195.96000001</v>
      </c>
      <c r="G10" s="8">
        <v>1.26561E-2</v>
      </c>
      <c r="H10" s="1">
        <v>39355747833.370003</v>
      </c>
      <c r="I10" s="8">
        <v>0.10093264</v>
      </c>
      <c r="J10" s="1">
        <v>17934872832.389999</v>
      </c>
      <c r="K10" s="8">
        <v>8.890882E-2</v>
      </c>
      <c r="L10" s="6">
        <v>0</v>
      </c>
      <c r="M10" s="6">
        <v>0</v>
      </c>
      <c r="N10" s="1">
        <v>24747052669.220001</v>
      </c>
      <c r="O10" s="8">
        <v>9.9137030000000001E-2</v>
      </c>
      <c r="P10" s="3">
        <f t="shared" si="0"/>
        <v>129107539487.99001</v>
      </c>
      <c r="Q10" s="2">
        <f t="shared" si="1"/>
        <v>0.11207506067679278</v>
      </c>
      <c r="R10" s="1">
        <v>69329195.590000004</v>
      </c>
      <c r="S10" s="8">
        <v>3.1124E-3</v>
      </c>
      <c r="T10" s="1">
        <v>361343380.62</v>
      </c>
      <c r="U10" s="8">
        <v>1.2698549999999999E-2</v>
      </c>
      <c r="V10" s="3">
        <f t="shared" si="2"/>
        <v>430672576.21000004</v>
      </c>
      <c r="W10" s="2">
        <f t="shared" si="3"/>
        <v>8.4893965921714418E-3</v>
      </c>
      <c r="X10" s="1">
        <v>8154780392.6199999</v>
      </c>
      <c r="Y10" s="8">
        <v>9.5606930000000007E-2</v>
      </c>
      <c r="Z10" s="3">
        <f t="shared" si="4"/>
        <v>137692992456.82001</v>
      </c>
      <c r="AA10" s="2">
        <f t="shared" si="5"/>
        <v>0.10690455012239027</v>
      </c>
      <c r="AB10" s="16"/>
    </row>
    <row r="11" spans="1:28" x14ac:dyDescent="0.25">
      <c r="A11" s="12" t="s">
        <v>22</v>
      </c>
      <c r="B11" s="1">
        <v>2350266612.77</v>
      </c>
      <c r="C11" s="8">
        <v>0.10876605</v>
      </c>
      <c r="D11" s="1">
        <v>6616964494.8800001</v>
      </c>
      <c r="E11" s="8">
        <v>2.473788E-2</v>
      </c>
      <c r="F11" s="1">
        <v>2239634106.3600001</v>
      </c>
      <c r="G11" s="8">
        <v>0.19554614000000001</v>
      </c>
      <c r="H11" s="1">
        <v>12231396955.33</v>
      </c>
      <c r="I11" s="8">
        <v>3.1368920000000002E-2</v>
      </c>
      <c r="J11" s="1">
        <v>5427605057.8699999</v>
      </c>
      <c r="K11" s="8">
        <v>2.6906349999999999E-2</v>
      </c>
      <c r="L11" s="1">
        <v>48462450</v>
      </c>
      <c r="M11" s="8">
        <v>4.7692699999999999E-3</v>
      </c>
      <c r="N11" s="1">
        <v>7408019419.71</v>
      </c>
      <c r="O11" s="8">
        <v>2.9676629999999999E-2</v>
      </c>
      <c r="P11" s="3">
        <f t="shared" si="0"/>
        <v>36322349096.919998</v>
      </c>
      <c r="Q11" s="2">
        <f t="shared" si="1"/>
        <v>3.153053257079258E-2</v>
      </c>
      <c r="R11" s="1">
        <v>751228893.66999996</v>
      </c>
      <c r="S11" s="8">
        <v>3.3724940000000002E-2</v>
      </c>
      <c r="T11" s="1">
        <v>951013426.22000003</v>
      </c>
      <c r="U11" s="8">
        <v>3.3421109999999997E-2</v>
      </c>
      <c r="V11" s="3">
        <f t="shared" si="2"/>
        <v>1702242319.8899999</v>
      </c>
      <c r="W11" s="2">
        <f t="shared" si="3"/>
        <v>3.355451669733836E-2</v>
      </c>
      <c r="X11" s="1">
        <v>2841007640.6799998</v>
      </c>
      <c r="Y11" s="8">
        <v>3.3308070000000002E-2</v>
      </c>
      <c r="Z11" s="3">
        <f t="shared" si="4"/>
        <v>40865599057.489998</v>
      </c>
      <c r="AA11" s="2">
        <f t="shared" si="5"/>
        <v>3.1727965270948393E-2</v>
      </c>
      <c r="AB11" s="16"/>
    </row>
    <row r="12" spans="1:28" x14ac:dyDescent="0.25">
      <c r="A12" s="12" t="s">
        <v>23</v>
      </c>
      <c r="B12" s="1">
        <v>1444422218</v>
      </c>
      <c r="C12" s="8">
        <v>6.6845219999999997E-2</v>
      </c>
      <c r="D12" s="1">
        <v>36377289172.050003</v>
      </c>
      <c r="E12" s="8">
        <v>0.13599848</v>
      </c>
      <c r="F12" s="1">
        <v>426041308.25999999</v>
      </c>
      <c r="G12" s="8">
        <v>3.7198370000000001E-2</v>
      </c>
      <c r="H12" s="1">
        <v>68905550158.119995</v>
      </c>
      <c r="I12" s="8">
        <v>0.17671672999999999</v>
      </c>
      <c r="J12" s="1">
        <v>41899307930.099998</v>
      </c>
      <c r="K12" s="8">
        <v>0.20770807999999999</v>
      </c>
      <c r="L12" s="6">
        <v>0</v>
      </c>
      <c r="M12" s="6">
        <v>0</v>
      </c>
      <c r="N12" s="1">
        <v>19050019213.740002</v>
      </c>
      <c r="O12" s="8">
        <v>7.6314640000000003E-2</v>
      </c>
      <c r="P12" s="3">
        <f t="shared" si="0"/>
        <v>168102630000.26999</v>
      </c>
      <c r="Q12" s="2">
        <f t="shared" si="1"/>
        <v>0.14592573394182973</v>
      </c>
      <c r="R12" s="1">
        <v>4940294300.1599998</v>
      </c>
      <c r="S12" s="8">
        <v>0.2217848</v>
      </c>
      <c r="T12" s="6">
        <v>0</v>
      </c>
      <c r="U12" s="6">
        <v>0</v>
      </c>
      <c r="V12" s="3">
        <f t="shared" si="2"/>
        <v>4940294300.1599998</v>
      </c>
      <c r="W12" s="2">
        <f t="shared" si="3"/>
        <v>9.7382837712081075E-2</v>
      </c>
      <c r="X12" s="1">
        <v>18921946858.310001</v>
      </c>
      <c r="Y12" s="8">
        <v>0.22184158000000001</v>
      </c>
      <c r="Z12" s="3">
        <f t="shared" si="4"/>
        <v>191964871158.73999</v>
      </c>
      <c r="AA12" s="2">
        <f t="shared" si="5"/>
        <v>0.14904112274968026</v>
      </c>
      <c r="AB12" s="16"/>
    </row>
    <row r="13" spans="1:28" x14ac:dyDescent="0.25">
      <c r="A13" s="13" t="s">
        <v>24</v>
      </c>
      <c r="B13" s="3">
        <f t="shared" ref="B13:AA13" si="6">SUM(B6:B12)</f>
        <v>21608458600.779999</v>
      </c>
      <c r="C13" s="7">
        <f t="shared" si="6"/>
        <v>1</v>
      </c>
      <c r="D13" s="3">
        <f t="shared" si="6"/>
        <v>267483064482.02002</v>
      </c>
      <c r="E13" s="7">
        <f t="shared" si="6"/>
        <v>1</v>
      </c>
      <c r="F13" s="3">
        <f t="shared" si="6"/>
        <v>11453226076.540001</v>
      </c>
      <c r="G13" s="7">
        <f t="shared" si="6"/>
        <v>1</v>
      </c>
      <c r="H13" s="3">
        <f t="shared" si="6"/>
        <v>389920910424.87006</v>
      </c>
      <c r="I13" s="7">
        <f t="shared" si="6"/>
        <v>1</v>
      </c>
      <c r="J13" s="3">
        <f t="shared" si="6"/>
        <v>201722093808.43002</v>
      </c>
      <c r="K13" s="7">
        <f t="shared" si="6"/>
        <v>1.0000000099999999</v>
      </c>
      <c r="L13" s="3">
        <f t="shared" si="6"/>
        <v>10161398084.360001</v>
      </c>
      <c r="M13" s="7">
        <f t="shared" si="6"/>
        <v>1</v>
      </c>
      <c r="N13" s="3">
        <f>SUM(N6:N12)</f>
        <v>249624701656.26999</v>
      </c>
      <c r="O13" s="7">
        <f t="shared" si="6"/>
        <v>0.99999998999999984</v>
      </c>
      <c r="P13" s="3">
        <f t="shared" si="6"/>
        <v>1151973853133.27</v>
      </c>
      <c r="Q13" s="7">
        <f t="shared" si="6"/>
        <v>1</v>
      </c>
      <c r="R13" s="3">
        <f t="shared" si="6"/>
        <v>22275171285.209999</v>
      </c>
      <c r="S13" s="7">
        <f t="shared" si="6"/>
        <v>1.0000000099999999</v>
      </c>
      <c r="T13" s="3">
        <f t="shared" si="6"/>
        <v>28455475060.98</v>
      </c>
      <c r="U13" s="7">
        <f t="shared" si="6"/>
        <v>1</v>
      </c>
      <c r="V13" s="3">
        <f t="shared" si="6"/>
        <v>50730646346.190002</v>
      </c>
      <c r="W13" s="7">
        <f t="shared" si="6"/>
        <v>1</v>
      </c>
      <c r="X13" s="3">
        <f t="shared" si="6"/>
        <v>85294863496.029999</v>
      </c>
      <c r="Y13" s="7">
        <f t="shared" si="6"/>
        <v>0.99999998999999995</v>
      </c>
      <c r="Z13" s="3">
        <f>SUM(Z6:Z12)</f>
        <v>1287999362975.49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BBD-D1BE-47A2-9332-485EC04B3B89}">
  <dimension ref="A1:AB28"/>
  <sheetViews>
    <sheetView showGridLines="0" tabSelected="1" zoomScaleNormal="100" workbookViewId="0">
      <selection activeCell="L27" sqref="L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69307146</v>
      </c>
      <c r="C6" s="6">
        <v>3.1252699999999999E-3</v>
      </c>
      <c r="D6" s="1">
        <v>833384325.5</v>
      </c>
      <c r="E6" s="8">
        <v>3.1095599999999999E-3</v>
      </c>
      <c r="F6" s="1">
        <v>966339607.13999999</v>
      </c>
      <c r="G6" s="8">
        <v>8.2766370000000006E-2</v>
      </c>
      <c r="H6" s="1">
        <v>8509509794.6199999</v>
      </c>
      <c r="I6" s="8">
        <v>2.1749689999999999E-2</v>
      </c>
      <c r="J6" s="1">
        <v>7565629194.54</v>
      </c>
      <c r="K6" s="8">
        <v>3.7189939999999998E-2</v>
      </c>
      <c r="L6" s="1">
        <v>2511198486.5</v>
      </c>
      <c r="M6" s="8">
        <v>0.24299034</v>
      </c>
      <c r="N6" s="1">
        <v>10162292673.1</v>
      </c>
      <c r="O6" s="8">
        <v>4.0441049999999999E-2</v>
      </c>
      <c r="P6" s="3">
        <f t="shared" ref="P6:P12" si="0">+B6+D6+F6+H6+J6+L6+N6</f>
        <v>30617661227.400002</v>
      </c>
      <c r="Q6" s="2">
        <f t="shared" ref="Q6:Q12" si="1">+P6/$P$13</f>
        <v>2.6436484269235786E-2</v>
      </c>
      <c r="R6" s="1">
        <v>421006717.72000003</v>
      </c>
      <c r="S6" s="8">
        <v>1.8883190000000001E-2</v>
      </c>
      <c r="T6" s="1">
        <v>644251353.22000003</v>
      </c>
      <c r="U6" s="8">
        <v>2.2660590000000001E-2</v>
      </c>
      <c r="V6" s="3">
        <f t="shared" ref="V6:V12" si="2">R6+T6</f>
        <v>1065258070.9400001</v>
      </c>
      <c r="W6" s="2">
        <f t="shared" ref="W6:W12" si="3">V6/$V$13</f>
        <v>2.1000320732702825E-2</v>
      </c>
      <c r="X6" s="1">
        <v>2686779813.3099999</v>
      </c>
      <c r="Y6" s="8">
        <v>3.1282270000000001E-2</v>
      </c>
      <c r="Z6" s="3">
        <f t="shared" ref="Z6:Z12" si="4">P6+V6+X6</f>
        <v>34369699111.650002</v>
      </c>
      <c r="AA6" s="2">
        <f t="shared" ref="AA6:AA12" si="5">Z6/$Z$13</f>
        <v>2.6544952739897886E-2</v>
      </c>
      <c r="AB6" s="16"/>
    </row>
    <row r="7" spans="1:28" x14ac:dyDescent="0.25">
      <c r="A7" s="12" t="s">
        <v>18</v>
      </c>
      <c r="B7" s="1">
        <v>67698980.810000002</v>
      </c>
      <c r="C7" s="8">
        <v>3.0527599999999998E-3</v>
      </c>
      <c r="D7" s="6">
        <v>0</v>
      </c>
      <c r="E7" s="6">
        <v>0</v>
      </c>
      <c r="F7" s="1">
        <v>162634755.78999999</v>
      </c>
      <c r="G7" s="8">
        <v>1.3929560000000001E-2</v>
      </c>
      <c r="H7" s="1">
        <v>461438601.88</v>
      </c>
      <c r="I7" s="8">
        <v>1.1793999999999999E-3</v>
      </c>
      <c r="J7" s="6">
        <v>0</v>
      </c>
      <c r="K7" s="6">
        <v>0</v>
      </c>
      <c r="L7" s="6">
        <v>0</v>
      </c>
      <c r="M7" s="6">
        <v>0</v>
      </c>
      <c r="N7" s="1">
        <v>1205561153.78</v>
      </c>
      <c r="O7" s="8">
        <v>4.7975600000000002E-3</v>
      </c>
      <c r="P7" s="3">
        <f t="shared" si="0"/>
        <v>1897333492.26</v>
      </c>
      <c r="Q7" s="2">
        <f t="shared" si="1"/>
        <v>1.6382318247331752E-3</v>
      </c>
      <c r="R7" s="1">
        <v>69963267.290000007</v>
      </c>
      <c r="S7" s="8">
        <v>3.13802E-3</v>
      </c>
      <c r="T7" s="1">
        <v>75393266.549999997</v>
      </c>
      <c r="U7" s="8">
        <v>2.6518499999999999E-3</v>
      </c>
      <c r="V7" s="3">
        <f t="shared" si="2"/>
        <v>145356533.84</v>
      </c>
      <c r="W7" s="2">
        <f t="shared" si="3"/>
        <v>2.8655345728010951E-3</v>
      </c>
      <c r="X7" s="1">
        <v>37256389.380000003</v>
      </c>
      <c r="Y7" s="8">
        <v>4.3377999999999998E-4</v>
      </c>
      <c r="Z7" s="3">
        <f t="shared" si="4"/>
        <v>2079946415.48</v>
      </c>
      <c r="AA7" s="2">
        <f t="shared" si="5"/>
        <v>1.6064173015038659E-3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16257429183.01</v>
      </c>
      <c r="C9" s="8">
        <v>0.73309804000000001</v>
      </c>
      <c r="D9" s="1">
        <v>179882434414.54999</v>
      </c>
      <c r="E9" s="8">
        <v>0.67118626999999997</v>
      </c>
      <c r="F9" s="1">
        <v>7741411041.9899998</v>
      </c>
      <c r="G9" s="8">
        <v>0.66304689999999999</v>
      </c>
      <c r="H9" s="1">
        <v>262606177848.48999</v>
      </c>
      <c r="I9" s="8">
        <v>0.67120221000000002</v>
      </c>
      <c r="J9" s="1">
        <v>130598561513.61</v>
      </c>
      <c r="K9" s="8">
        <v>0.64197596000000001</v>
      </c>
      <c r="L9" s="1">
        <v>7774509594.4099998</v>
      </c>
      <c r="M9" s="8">
        <v>0.75228254000000006</v>
      </c>
      <c r="N9" s="1">
        <v>188845856077.23001</v>
      </c>
      <c r="O9" s="8">
        <v>0.75151597000000003</v>
      </c>
      <c r="P9" s="3">
        <f t="shared" si="0"/>
        <v>793706379673.29004</v>
      </c>
      <c r="Q9" s="2">
        <f t="shared" si="1"/>
        <v>0.68531708103972777</v>
      </c>
      <c r="R9" s="1">
        <v>15878079149.02</v>
      </c>
      <c r="S9" s="8">
        <v>0.71217098000000001</v>
      </c>
      <c r="T9" s="1">
        <v>26396548326.130001</v>
      </c>
      <c r="U9" s="8">
        <v>0.92845942999999997</v>
      </c>
      <c r="V9" s="3">
        <f t="shared" si="2"/>
        <v>42274627475.150002</v>
      </c>
      <c r="W9" s="2">
        <f t="shared" si="3"/>
        <v>0.83339498667237477</v>
      </c>
      <c r="X9" s="1">
        <v>52929962553.889999</v>
      </c>
      <c r="Y9" s="8">
        <v>0.61626530000000002</v>
      </c>
      <c r="Z9" s="3">
        <f t="shared" si="4"/>
        <v>888910969702.33008</v>
      </c>
      <c r="AA9" s="2">
        <f t="shared" si="5"/>
        <v>0.68653786010966233</v>
      </c>
      <c r="AB9" s="16"/>
    </row>
    <row r="10" spans="1:28" x14ac:dyDescent="0.25">
      <c r="A10" s="12" t="s">
        <v>21</v>
      </c>
      <c r="B10" s="1">
        <v>1999076569.5799999</v>
      </c>
      <c r="C10" s="8">
        <v>9.0144580000000002E-2</v>
      </c>
      <c r="D10" s="1">
        <v>45089411711.370003</v>
      </c>
      <c r="E10" s="8">
        <v>0.16823985</v>
      </c>
      <c r="F10" s="1">
        <v>144115667.72999999</v>
      </c>
      <c r="G10" s="8">
        <v>1.2343410000000001E-2</v>
      </c>
      <c r="H10" s="1">
        <v>39464597919.550003</v>
      </c>
      <c r="I10" s="8">
        <v>0.10086863</v>
      </c>
      <c r="J10" s="1">
        <v>18065770705.939999</v>
      </c>
      <c r="K10" s="8">
        <v>8.8804889999999997E-2</v>
      </c>
      <c r="L10" s="6">
        <v>0</v>
      </c>
      <c r="M10" s="6">
        <v>0</v>
      </c>
      <c r="N10" s="1">
        <v>24744597300.029999</v>
      </c>
      <c r="O10" s="8">
        <v>9.8471630000000004E-2</v>
      </c>
      <c r="P10" s="3">
        <f t="shared" si="0"/>
        <v>129507569874.20001</v>
      </c>
      <c r="Q10" s="2">
        <f t="shared" si="1"/>
        <v>0.11182189287084812</v>
      </c>
      <c r="R10" s="1">
        <v>69295617.439999998</v>
      </c>
      <c r="S10" s="8">
        <v>3.10808E-3</v>
      </c>
      <c r="T10" s="1">
        <v>357516849.80000001</v>
      </c>
      <c r="U10" s="8">
        <v>1.257512E-2</v>
      </c>
      <c r="V10" s="3">
        <f t="shared" si="2"/>
        <v>426812467.24000001</v>
      </c>
      <c r="W10" s="2">
        <f t="shared" si="3"/>
        <v>8.4141101102824349E-3</v>
      </c>
      <c r="X10" s="1">
        <v>8185922945.6199999</v>
      </c>
      <c r="Y10" s="8">
        <v>9.5308970000000007E-2</v>
      </c>
      <c r="Z10" s="3">
        <f t="shared" si="4"/>
        <v>138120305287.06003</v>
      </c>
      <c r="AA10" s="2">
        <f t="shared" si="5"/>
        <v>0.1066752712717962</v>
      </c>
      <c r="AB10" s="16"/>
    </row>
    <row r="11" spans="1:28" x14ac:dyDescent="0.25">
      <c r="A11" s="12" t="s">
        <v>22</v>
      </c>
      <c r="B11" s="1">
        <v>2347047431.4699998</v>
      </c>
      <c r="C11" s="8">
        <v>0.10583567000000001</v>
      </c>
      <c r="D11" s="1">
        <v>6596314418.25</v>
      </c>
      <c r="E11" s="8">
        <v>2.4612499999999999E-2</v>
      </c>
      <c r="F11" s="1">
        <v>2246527465.2800002</v>
      </c>
      <c r="G11" s="8">
        <v>0.19241364</v>
      </c>
      <c r="H11" s="1">
        <v>12264780160.940001</v>
      </c>
      <c r="I11" s="8">
        <v>3.1347880000000002E-2</v>
      </c>
      <c r="J11" s="1">
        <v>5446900166.6899996</v>
      </c>
      <c r="K11" s="8">
        <v>2.677502E-2</v>
      </c>
      <c r="L11" s="1">
        <v>48852689.359999999</v>
      </c>
      <c r="M11" s="8">
        <v>4.7271199999999996E-3</v>
      </c>
      <c r="N11" s="1">
        <v>7407649101.4799995</v>
      </c>
      <c r="O11" s="8">
        <v>2.9478890000000001E-2</v>
      </c>
      <c r="P11" s="3">
        <f t="shared" si="0"/>
        <v>36358071433.470001</v>
      </c>
      <c r="Q11" s="2">
        <f t="shared" si="1"/>
        <v>3.1392978594018572E-2</v>
      </c>
      <c r="R11" s="1">
        <v>740979190.80999994</v>
      </c>
      <c r="S11" s="8">
        <v>3.3234739999999999E-2</v>
      </c>
      <c r="T11" s="1">
        <v>956771387.96000004</v>
      </c>
      <c r="U11" s="8">
        <v>3.3653009999999997E-2</v>
      </c>
      <c r="V11" s="3">
        <f t="shared" si="2"/>
        <v>1697750578.77</v>
      </c>
      <c r="W11" s="2">
        <f t="shared" si="3"/>
        <v>3.3469173011607248E-2</v>
      </c>
      <c r="X11" s="1">
        <v>2839695497.71</v>
      </c>
      <c r="Y11" s="8">
        <v>3.3062670000000002E-2</v>
      </c>
      <c r="Z11" s="3">
        <f t="shared" si="4"/>
        <v>40895517509.949997</v>
      </c>
      <c r="AA11" s="2">
        <f t="shared" si="5"/>
        <v>3.1585076612070863E-2</v>
      </c>
      <c r="AB11" s="16"/>
    </row>
    <row r="12" spans="1:28" x14ac:dyDescent="0.25">
      <c r="A12" s="12" t="s">
        <v>23</v>
      </c>
      <c r="B12" s="1">
        <v>1435777715.2</v>
      </c>
      <c r="C12" s="8">
        <v>6.4743679999999998E-2</v>
      </c>
      <c r="D12" s="1">
        <v>35605181316.940002</v>
      </c>
      <c r="E12" s="8">
        <v>0.13285182000000001</v>
      </c>
      <c r="F12" s="1">
        <v>414481878.93000001</v>
      </c>
      <c r="G12" s="8">
        <v>3.5500110000000001E-2</v>
      </c>
      <c r="H12" s="1">
        <v>67940983468.379997</v>
      </c>
      <c r="I12" s="8">
        <v>0.17365219000000001</v>
      </c>
      <c r="J12" s="1">
        <v>41755306787.709999</v>
      </c>
      <c r="K12" s="8">
        <v>0.2052542</v>
      </c>
      <c r="L12" s="6">
        <v>0</v>
      </c>
      <c r="M12" s="6">
        <v>0</v>
      </c>
      <c r="N12" s="1">
        <v>18920595183.23</v>
      </c>
      <c r="O12" s="8">
        <v>7.5294899999999998E-2</v>
      </c>
      <c r="P12" s="3">
        <f t="shared" si="0"/>
        <v>166072326350.39001</v>
      </c>
      <c r="Q12" s="2">
        <f t="shared" si="1"/>
        <v>0.14339333140143637</v>
      </c>
      <c r="R12" s="1">
        <v>5115994946.3000002</v>
      </c>
      <c r="S12" s="8">
        <v>0.22946498000000001</v>
      </c>
      <c r="T12" s="6">
        <v>0</v>
      </c>
      <c r="U12" s="6">
        <v>0</v>
      </c>
      <c r="V12" s="3">
        <f t="shared" si="2"/>
        <v>5115994946.3000002</v>
      </c>
      <c r="W12" s="2">
        <f t="shared" si="3"/>
        <v>0.10085587490023168</v>
      </c>
      <c r="X12" s="1">
        <v>19208655737.07</v>
      </c>
      <c r="Y12" s="8">
        <v>0.22364701000000001</v>
      </c>
      <c r="Z12" s="3">
        <f t="shared" si="4"/>
        <v>190396977033.76001</v>
      </c>
      <c r="AA12" s="2">
        <f t="shared" si="5"/>
        <v>0.14705042196506879</v>
      </c>
      <c r="AB12" s="16"/>
    </row>
    <row r="13" spans="1:28" x14ac:dyDescent="0.25">
      <c r="A13" s="13" t="s">
        <v>24</v>
      </c>
      <c r="B13" s="3">
        <f t="shared" ref="B13:AA13" si="6">SUM(B6:B12)</f>
        <v>22176337026.070004</v>
      </c>
      <c r="C13" s="7">
        <f t="shared" si="6"/>
        <v>1</v>
      </c>
      <c r="D13" s="3">
        <f t="shared" si="6"/>
        <v>268006726186.60999</v>
      </c>
      <c r="E13" s="7">
        <f t="shared" si="6"/>
        <v>1</v>
      </c>
      <c r="F13" s="3">
        <f t="shared" si="6"/>
        <v>11675510416.860001</v>
      </c>
      <c r="G13" s="7">
        <f t="shared" si="6"/>
        <v>0.99999998999999995</v>
      </c>
      <c r="H13" s="3">
        <f t="shared" si="6"/>
        <v>391247487793.85999</v>
      </c>
      <c r="I13" s="7">
        <f t="shared" si="6"/>
        <v>1</v>
      </c>
      <c r="J13" s="3">
        <f t="shared" si="6"/>
        <v>203432168368.48999</v>
      </c>
      <c r="K13" s="7">
        <f t="shared" si="6"/>
        <v>1.0000000099999999</v>
      </c>
      <c r="L13" s="3">
        <f t="shared" si="6"/>
        <v>10334560770.27</v>
      </c>
      <c r="M13" s="7">
        <f t="shared" si="6"/>
        <v>1</v>
      </c>
      <c r="N13" s="3">
        <f>SUM(N6:N12)</f>
        <v>251286551488.85004</v>
      </c>
      <c r="O13" s="7">
        <f t="shared" si="6"/>
        <v>1</v>
      </c>
      <c r="P13" s="3">
        <f t="shared" si="6"/>
        <v>1158159342051.0103</v>
      </c>
      <c r="Q13" s="7">
        <f t="shared" si="6"/>
        <v>0.99999999999999978</v>
      </c>
      <c r="R13" s="3">
        <f t="shared" si="6"/>
        <v>22295318888.580002</v>
      </c>
      <c r="S13" s="7">
        <f t="shared" si="6"/>
        <v>0.99999999000000006</v>
      </c>
      <c r="T13" s="3">
        <f t="shared" si="6"/>
        <v>28430481183.66</v>
      </c>
      <c r="U13" s="7">
        <f t="shared" si="6"/>
        <v>1</v>
      </c>
      <c r="V13" s="3">
        <f t="shared" si="6"/>
        <v>50725800072.239998</v>
      </c>
      <c r="W13" s="7">
        <f t="shared" si="6"/>
        <v>1</v>
      </c>
      <c r="X13" s="3">
        <f t="shared" si="6"/>
        <v>85888272936.980011</v>
      </c>
      <c r="Y13" s="7">
        <f t="shared" si="6"/>
        <v>1</v>
      </c>
      <c r="Z13" s="3">
        <f>SUM(Z6:Z12)</f>
        <v>1294773415060.2302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2025-05-08T20:09:50Z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