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1520" documentId="8_{5FEE3042-3E65-4517-8E3D-D6FED4D46A30}" xr6:coauthVersionLast="47" xr6:coauthVersionMax="47" xr10:uidLastSave="{081F7E9D-D49A-4F47-9AA0-3DAED7AB1B2A}"/>
  <bookViews>
    <workbookView xWindow="-120" yWindow="-120" windowWidth="29040" windowHeight="15720" activeTab="3" xr2:uid="{00000000-000D-0000-FFFF-FFFF00000000}"/>
  </bookViews>
  <sheets>
    <sheet name="Enero" sheetId="45" r:id="rId1"/>
    <sheet name="Febrero" sheetId="46" r:id="rId2"/>
    <sheet name="Marzo" sheetId="47" r:id="rId3"/>
    <sheet name="Abril" sheetId="48" r:id="rId4"/>
  </sheets>
  <definedNames>
    <definedName name="_xlnm.Print_Area" localSheetId="3">Abril!$A$1:$W$23</definedName>
    <definedName name="_xlnm.Print_Area" localSheetId="0">Enero!$A$1:$W$23</definedName>
    <definedName name="_xlnm.Print_Area" localSheetId="1">Febrero!$A$1:$W$23</definedName>
    <definedName name="_xlnm.Print_Area" localSheetId="2">Marzo!$A$1:$W$23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9" i="48" l="1"/>
  <c r="Y19" i="48" s="1"/>
  <c r="W23" i="48"/>
  <c r="V23" i="48"/>
  <c r="U23" i="48"/>
  <c r="T23" i="48"/>
  <c r="S23" i="48"/>
  <c r="R23" i="48" s="1"/>
  <c r="O23" i="48"/>
  <c r="N23" i="48"/>
  <c r="M23" i="48"/>
  <c r="L23" i="48" s="1"/>
  <c r="K23" i="48"/>
  <c r="J23" i="48" s="1"/>
  <c r="I23" i="48"/>
  <c r="H23" i="48" s="1"/>
  <c r="G23" i="48"/>
  <c r="F23" i="48" s="1"/>
  <c r="E23" i="48"/>
  <c r="D23" i="48"/>
  <c r="C23" i="48"/>
  <c r="B23" i="48"/>
  <c r="Q22" i="48"/>
  <c r="Y22" i="48" s="1"/>
  <c r="Q21" i="48"/>
  <c r="Y21" i="48" s="1"/>
  <c r="Q20" i="48"/>
  <c r="Y20" i="48" s="1"/>
  <c r="Y18" i="48"/>
  <c r="Q17" i="48"/>
  <c r="Y17" i="48" s="1"/>
  <c r="Q16" i="48"/>
  <c r="Y16" i="48" s="1"/>
  <c r="Q15" i="48"/>
  <c r="Y15" i="48" s="1"/>
  <c r="P15" i="48"/>
  <c r="X15" i="48" s="1"/>
  <c r="Q14" i="48"/>
  <c r="Y14" i="48" s="1"/>
  <c r="P14" i="48"/>
  <c r="Q13" i="48"/>
  <c r="Y13" i="48" s="1"/>
  <c r="P13" i="48"/>
  <c r="Q12" i="48"/>
  <c r="Y12" i="48" s="1"/>
  <c r="P12" i="48"/>
  <c r="X12" i="48" s="1"/>
  <c r="Q11" i="48"/>
  <c r="Y11" i="48" s="1"/>
  <c r="P11" i="48"/>
  <c r="Q10" i="48"/>
  <c r="Y10" i="48" s="1"/>
  <c r="P10" i="48"/>
  <c r="X10" i="48" s="1"/>
  <c r="P11" i="47"/>
  <c r="P16" i="48" l="1"/>
  <c r="X16" i="48" s="1"/>
  <c r="X14" i="48"/>
  <c r="P22" i="48"/>
  <c r="X22" i="48" s="1"/>
  <c r="P21" i="48"/>
  <c r="X21" i="48" s="1"/>
  <c r="P17" i="48"/>
  <c r="X17" i="48" s="1"/>
  <c r="X13" i="48"/>
  <c r="P20" i="48"/>
  <c r="X20" i="48" s="1"/>
  <c r="Y23" i="48"/>
  <c r="X11" i="48"/>
  <c r="Q23" i="48"/>
  <c r="Q22" i="47"/>
  <c r="Y22" i="47" s="1"/>
  <c r="Q21" i="47"/>
  <c r="Y21" i="47" s="1"/>
  <c r="P21" i="47"/>
  <c r="Q20" i="47"/>
  <c r="P20" i="47"/>
  <c r="Q19" i="47"/>
  <c r="Y19" i="47" s="1"/>
  <c r="Q17" i="47"/>
  <c r="P17" i="47"/>
  <c r="Q16" i="47"/>
  <c r="P16" i="47"/>
  <c r="Q15" i="47"/>
  <c r="Y15" i="47" s="1"/>
  <c r="P15" i="47"/>
  <c r="Q14" i="47"/>
  <c r="Y14" i="47" s="1"/>
  <c r="P14" i="47"/>
  <c r="Q13" i="47"/>
  <c r="Y13" i="47" s="1"/>
  <c r="Q12" i="47"/>
  <c r="P12" i="47"/>
  <c r="Q11" i="47"/>
  <c r="Q10" i="47"/>
  <c r="P10" i="47" s="1"/>
  <c r="W23" i="47"/>
  <c r="V23" i="47" s="1"/>
  <c r="U23" i="47"/>
  <c r="T23" i="47" s="1"/>
  <c r="S23" i="47"/>
  <c r="R23" i="47"/>
  <c r="O23" i="47"/>
  <c r="N23" i="47"/>
  <c r="M23" i="47"/>
  <c r="L23" i="47" s="1"/>
  <c r="K23" i="47"/>
  <c r="J23" i="47"/>
  <c r="I23" i="47"/>
  <c r="H23" i="47" s="1"/>
  <c r="G23" i="47"/>
  <c r="F23" i="47"/>
  <c r="E23" i="47"/>
  <c r="D23" i="47" s="1"/>
  <c r="C23" i="47"/>
  <c r="B23" i="47"/>
  <c r="Y20" i="47"/>
  <c r="X20" i="47"/>
  <c r="Y18" i="47"/>
  <c r="W23" i="46"/>
  <c r="V23" i="46" s="1"/>
  <c r="U23" i="46"/>
  <c r="T23" i="46" s="1"/>
  <c r="S23" i="46"/>
  <c r="R23" i="46" s="1"/>
  <c r="O23" i="46"/>
  <c r="N23" i="46" s="1"/>
  <c r="M23" i="46"/>
  <c r="L23" i="46" s="1"/>
  <c r="K23" i="46"/>
  <c r="J23" i="46"/>
  <c r="I23" i="46"/>
  <c r="H23" i="46" s="1"/>
  <c r="G23" i="46"/>
  <c r="F23" i="46" s="1"/>
  <c r="E23" i="46"/>
  <c r="D23" i="46"/>
  <c r="C23" i="46"/>
  <c r="B23" i="46"/>
  <c r="Q22" i="46"/>
  <c r="Y22" i="46" s="1"/>
  <c r="P22" i="46"/>
  <c r="Q21" i="46"/>
  <c r="P21" i="46" s="1"/>
  <c r="Q20" i="46"/>
  <c r="Y20" i="46" s="1"/>
  <c r="Q19" i="46"/>
  <c r="Y19" i="46" s="1"/>
  <c r="Y18" i="46"/>
  <c r="Q17" i="46"/>
  <c r="P17" i="46" s="1"/>
  <c r="Q16" i="46"/>
  <c r="Y16" i="46" s="1"/>
  <c r="P16" i="46"/>
  <c r="Q15" i="46"/>
  <c r="P15" i="46" s="1"/>
  <c r="Q14" i="46"/>
  <c r="Y14" i="46" s="1"/>
  <c r="Q13" i="46"/>
  <c r="Y13" i="46" s="1"/>
  <c r="Q12" i="46"/>
  <c r="P12" i="46" s="1"/>
  <c r="Q11" i="46"/>
  <c r="Y11" i="46" s="1"/>
  <c r="Q10" i="46"/>
  <c r="Y10" i="46" s="1"/>
  <c r="P10" i="46"/>
  <c r="Q19" i="45"/>
  <c r="P23" i="48" l="1"/>
  <c r="X23" i="48"/>
  <c r="P13" i="47"/>
  <c r="X13" i="47" s="1"/>
  <c r="X14" i="47"/>
  <c r="P22" i="47"/>
  <c r="X21" i="47"/>
  <c r="X22" i="47"/>
  <c r="Y10" i="47"/>
  <c r="X10" i="47" s="1"/>
  <c r="Y11" i="47"/>
  <c r="Y16" i="47"/>
  <c r="X16" i="47" s="1"/>
  <c r="Y12" i="47"/>
  <c r="X12" i="47" s="1"/>
  <c r="X15" i="47"/>
  <c r="Y17" i="47"/>
  <c r="X17" i="47" s="1"/>
  <c r="Q23" i="47"/>
  <c r="P23" i="47" s="1"/>
  <c r="P11" i="46"/>
  <c r="X11" i="46" s="1"/>
  <c r="P13" i="46"/>
  <c r="X22" i="46"/>
  <c r="X10" i="46"/>
  <c r="X13" i="46"/>
  <c r="P20" i="46"/>
  <c r="Q23" i="46"/>
  <c r="Y21" i="46"/>
  <c r="X21" i="46" s="1"/>
  <c r="Y15" i="46"/>
  <c r="X15" i="46"/>
  <c r="X16" i="46"/>
  <c r="X20" i="46"/>
  <c r="Y12" i="46"/>
  <c r="Y17" i="46"/>
  <c r="X17" i="46" s="1"/>
  <c r="P14" i="46"/>
  <c r="X14" i="46" s="1"/>
  <c r="W23" i="45"/>
  <c r="V23" i="45" s="1"/>
  <c r="U23" i="45"/>
  <c r="T23" i="45" s="1"/>
  <c r="S23" i="45"/>
  <c r="R23" i="45" s="1"/>
  <c r="O23" i="45"/>
  <c r="N23" i="45" s="1"/>
  <c r="M23" i="45"/>
  <c r="L23" i="45" s="1"/>
  <c r="K23" i="45"/>
  <c r="J23" i="45" s="1"/>
  <c r="I23" i="45"/>
  <c r="H23" i="45" s="1"/>
  <c r="G23" i="45"/>
  <c r="F23" i="45" s="1"/>
  <c r="E23" i="45"/>
  <c r="D23" i="45" s="1"/>
  <c r="C23" i="45"/>
  <c r="B23" i="45" s="1"/>
  <c r="Y23" i="47" l="1"/>
  <c r="X11" i="47"/>
  <c r="Y23" i="46"/>
  <c r="X12" i="46"/>
  <c r="P23" i="46"/>
  <c r="Q11" i="45"/>
  <c r="P11" i="45" s="1"/>
  <c r="Q12" i="45"/>
  <c r="P12" i="45" s="1"/>
  <c r="Q13" i="45"/>
  <c r="P13" i="45" s="1"/>
  <c r="Q14" i="45"/>
  <c r="P14" i="45" s="1"/>
  <c r="Q15" i="45"/>
  <c r="P15" i="45" s="1"/>
  <c r="Q16" i="45"/>
  <c r="P16" i="45" s="1"/>
  <c r="Q17" i="45"/>
  <c r="P17" i="45" s="1"/>
  <c r="Q20" i="45"/>
  <c r="P20" i="45" s="1"/>
  <c r="Q21" i="45"/>
  <c r="P21" i="45" s="1"/>
  <c r="Q22" i="45"/>
  <c r="P22" i="45" s="1"/>
  <c r="Q10" i="45"/>
  <c r="Y10" i="45" s="1"/>
  <c r="X23" i="47" l="1"/>
  <c r="X23" i="46"/>
  <c r="Y20" i="45"/>
  <c r="X20" i="45" s="1"/>
  <c r="Y15" i="45"/>
  <c r="X15" i="45" s="1"/>
  <c r="Y12" i="45"/>
  <c r="X12" i="45" s="1"/>
  <c r="Y21" i="45"/>
  <c r="X21" i="45" s="1"/>
  <c r="Y17" i="45"/>
  <c r="X17" i="45" s="1"/>
  <c r="Y14" i="45"/>
  <c r="X14" i="45" s="1"/>
  <c r="Y11" i="45"/>
  <c r="X11" i="45" s="1"/>
  <c r="Y18" i="45"/>
  <c r="Y19" i="45"/>
  <c r="Y13" i="45"/>
  <c r="X13" i="45" s="1"/>
  <c r="Y22" i="45"/>
  <c r="X22" i="45" s="1"/>
  <c r="Q23" i="45"/>
  <c r="Y16" i="45"/>
  <c r="X16" i="45" s="1"/>
  <c r="P10" i="45"/>
  <c r="X10" i="45" s="1"/>
  <c r="Y23" i="45" l="1"/>
  <c r="X23" i="45" s="1"/>
  <c r="P23" i="45"/>
</calcChain>
</file>

<file path=xl/sharedStrings.xml><?xml version="1.0" encoding="utf-8"?>
<sst xmlns="http://schemas.openxmlformats.org/spreadsheetml/2006/main" count="249" uniqueCount="49">
  <si>
    <t xml:space="preserve">Inversiones de los Fondos de Pensiones por Tipo de Instrumento </t>
  </si>
  <si>
    <t>y Tasa de Interés Promedio Ponderada</t>
  </si>
  <si>
    <t>Al 31 de enero de 2025</t>
  </si>
  <si>
    <t>$RD MM y %</t>
  </si>
  <si>
    <t>TIPO DE INSTRUMENTO</t>
  </si>
  <si>
    <t>ATLÁNTICO</t>
  </si>
  <si>
    <t>CRECER</t>
  </si>
  <si>
    <t>JMMB BDI</t>
  </si>
  <si>
    <t>POPULAR</t>
  </si>
  <si>
    <t>RESERVAS</t>
  </si>
  <si>
    <t>ROMANA</t>
  </si>
  <si>
    <t>SIEMBRA</t>
  </si>
  <si>
    <t>TOTAL CCI</t>
  </si>
  <si>
    <r>
      <t>RESERVAS-R</t>
    </r>
    <r>
      <rPr>
        <b/>
        <vertAlign val="superscript"/>
        <sz val="11"/>
        <color rgb="FFFFFFFF"/>
        <rFont val="Calibri"/>
        <family val="2"/>
      </rPr>
      <t>3</t>
    </r>
  </si>
  <si>
    <r>
      <t>BANCO CENTRAL-R</t>
    </r>
    <r>
      <rPr>
        <b/>
        <vertAlign val="superscript"/>
        <sz val="11"/>
        <color rgb="FFFFFFFF"/>
        <rFont val="Calibri"/>
        <family val="2"/>
      </rPr>
      <t>3</t>
    </r>
  </si>
  <si>
    <t>FONDO DE SOLIDARIDAD SOCIAL</t>
  </si>
  <si>
    <t>TOTAL SISTEMA</t>
  </si>
  <si>
    <t>TIPP</t>
  </si>
  <si>
    <t>RD$</t>
  </si>
  <si>
    <r>
      <t xml:space="preserve">Acciones de oferta pública </t>
    </r>
    <r>
      <rPr>
        <b/>
        <vertAlign val="superscript"/>
        <sz val="11"/>
        <rFont val="Calibri"/>
        <family val="2"/>
      </rPr>
      <t>7</t>
    </r>
  </si>
  <si>
    <t>Bonos Ministerio de Hacienda</t>
  </si>
  <si>
    <r>
      <t xml:space="preserve">Bonos EIF </t>
    </r>
    <r>
      <rPr>
        <b/>
        <vertAlign val="superscript"/>
        <sz val="11"/>
        <rFont val="Calibri"/>
        <family val="2"/>
      </rPr>
      <t>1</t>
    </r>
  </si>
  <si>
    <t>Bonos Empresas</t>
  </si>
  <si>
    <t>Bonos de Hacienda para financiar desarrollo de  proyectos de infraestructura</t>
  </si>
  <si>
    <r>
      <t>Certificados de Depósito EIF</t>
    </r>
    <r>
      <rPr>
        <b/>
        <vertAlign val="superscript"/>
        <sz val="11"/>
        <rFont val="Calibri"/>
        <family val="2"/>
      </rPr>
      <t>1</t>
    </r>
  </si>
  <si>
    <r>
      <t>Certificados Inversión Especial BCRD</t>
    </r>
    <r>
      <rPr>
        <b/>
        <vertAlign val="superscript"/>
        <sz val="11"/>
        <rFont val="Calibri"/>
        <family val="2"/>
      </rPr>
      <t>2</t>
    </r>
  </si>
  <si>
    <r>
      <t>Cuotas de Participación de Fondos de Inversión</t>
    </r>
    <r>
      <rPr>
        <b/>
        <vertAlign val="superscript"/>
        <sz val="11"/>
        <rFont val="Calibri"/>
        <family val="2"/>
      </rPr>
      <t>4</t>
    </r>
  </si>
  <si>
    <r>
      <t xml:space="preserve">Cuotas de Participación de Fondos de Mutuos </t>
    </r>
    <r>
      <rPr>
        <b/>
        <vertAlign val="superscript"/>
        <sz val="11"/>
        <rFont val="Calibri"/>
        <family val="2"/>
      </rPr>
      <t>6</t>
    </r>
  </si>
  <si>
    <r>
      <t>Letras BCRD</t>
    </r>
    <r>
      <rPr>
        <b/>
        <vertAlign val="superscript"/>
        <sz val="11"/>
        <rFont val="Calibri"/>
        <family val="2"/>
      </rPr>
      <t>2</t>
    </r>
  </si>
  <si>
    <r>
      <t>Notas BCRD</t>
    </r>
    <r>
      <rPr>
        <b/>
        <vertAlign val="superscript"/>
        <sz val="11"/>
        <rFont val="Calibri"/>
        <family val="2"/>
      </rPr>
      <t>2</t>
    </r>
  </si>
  <si>
    <r>
      <t>Valores representativos de capital emitidos por Fideicomisos de oferta pública</t>
    </r>
    <r>
      <rPr>
        <b/>
        <vertAlign val="superscript"/>
        <sz val="11"/>
        <rFont val="Calibri"/>
        <family val="2"/>
      </rPr>
      <t>5</t>
    </r>
  </si>
  <si>
    <t>Valores representativos de deuda emitidos por Fideicomisos de oferta pública</t>
  </si>
  <si>
    <t>TOTAL</t>
  </si>
  <si>
    <t>1/Entidades de Intermediación Financiera.</t>
  </si>
  <si>
    <t>2/Títulos valores emitidos por el Banco Central de la República Dominicana.</t>
  </si>
  <si>
    <t>3/Fondo de reparto individualizado administrado por AFP.</t>
  </si>
  <si>
    <t xml:space="preserve">4/Promedio ponderado del rendimiento de los fondos de inversión correspondiente a los últimos 365 días.  El Promedio ponderado del rendimiento del fondo de inversión Reservas Desarrollo II corresponde a los últimos 30 días. </t>
  </si>
  <si>
    <t xml:space="preserve">5/Variación mensual anualizada del valor accionario. </t>
  </si>
  <si>
    <t>6/Promedio ponderado del rendimiento del fondo mutuo JMMB Desarrollo correspondiente a los últimos 30 días.</t>
  </si>
  <si>
    <t>7/Variación porcentual del valor accioniario, respecto al promedio del valor de compra.</t>
  </si>
  <si>
    <t>Al 28 de febrero de 2025</t>
  </si>
  <si>
    <t>y Tasa de Interés Promedio Ponderada*</t>
  </si>
  <si>
    <t>Al 31 de marzo de 2025</t>
  </si>
  <si>
    <t>* Datos preliminares.</t>
  </si>
  <si>
    <t>Al 30 de abril de 2025</t>
  </si>
  <si>
    <t>Cuotas de Participación de Fondos de Mutuos</t>
  </si>
  <si>
    <t>6/Variación porcentual del valor accioniario, respecto al promedio del valor de compra.</t>
  </si>
  <si>
    <r>
      <t xml:space="preserve">Acciones de oferta pública </t>
    </r>
    <r>
      <rPr>
        <b/>
        <vertAlign val="superscript"/>
        <sz val="11"/>
        <rFont val="Calibri"/>
        <family val="2"/>
      </rPr>
      <t>6</t>
    </r>
  </si>
  <si>
    <t xml:space="preserve">4/Promedio ponderado del rendimiento de los fondos de inversión correspondiente a los últimos 365 días.  El Promedio ponderado del rendimiento del fondo de inversión Universal Desarrollo I corresponde a los últimos 180 días. El Promedio ponderado del rendimiento del fondo de inversión Interval Inmobiliario I y Desarrollo I corresponde a los últimos 90 días.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</si>
</sst>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0.00%"/>
    <numFmt numFmtId="166" formatCode="_-* #,##0.0000_-;\-* #,##0.0000_-;_-* &quot;-&quot;??_-;_-@_-"/>
  </numFmts>
  <fonts count="10" x14ac:knownFonts="1">
    <font>
      <sz val="11"/>
      <name val="Calibri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b/>
      <sz val="11"/>
      <color rgb="FFFFFFFF"/>
      <name val="Calibri"/>
      <family val="2"/>
    </font>
    <font>
      <b/>
      <vertAlign val="superscript"/>
      <sz val="11"/>
      <color rgb="FFFFFFFF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8" fillId="0" borderId="0" applyFont="0" applyFill="0" applyBorder="0" applyAlignment="0" applyProtection="0"/>
    <xf numFmtId="0" fontId="1" fillId="0" borderId="0"/>
  </cellStyleXfs>
  <cellXfs count="40">
    <xf numFmtId="0" fontId="0" fillId="0" borderId="0" xfId="0"/>
    <xf numFmtId="0" fontId="3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 wrapText="1"/>
    </xf>
    <xf numFmtId="0" fontId="1" fillId="0" borderId="0" xfId="2"/>
    <xf numFmtId="0" fontId="3" fillId="0" borderId="0" xfId="2" applyFont="1" applyAlignment="1">
      <alignment horizontal="right"/>
    </xf>
    <xf numFmtId="164" fontId="3" fillId="2" borderId="1" xfId="1" applyFont="1" applyFill="1" applyBorder="1" applyAlignment="1">
      <alignment horizontal="center"/>
    </xf>
    <xf numFmtId="0" fontId="9" fillId="0" borderId="0" xfId="0" applyFont="1"/>
    <xf numFmtId="164" fontId="0" fillId="0" borderId="0" xfId="1" applyFont="1"/>
    <xf numFmtId="164" fontId="0" fillId="0" borderId="0" xfId="1" applyFont="1" applyFill="1"/>
    <xf numFmtId="0" fontId="5" fillId="3" borderId="1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  <xf numFmtId="10" fontId="0" fillId="0" borderId="1" xfId="3" applyNumberFormat="1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10" fontId="0" fillId="0" borderId="1" xfId="3" applyNumberFormat="1" applyFont="1" applyBorder="1" applyAlignment="1">
      <alignment horizontal="center"/>
    </xf>
    <xf numFmtId="166" fontId="0" fillId="0" borderId="1" xfId="1" applyNumberFormat="1" applyFont="1" applyFill="1" applyBorder="1" applyAlignment="1">
      <alignment horizontal="center"/>
    </xf>
    <xf numFmtId="10" fontId="3" fillId="2" borderId="1" xfId="3" applyNumberFormat="1" applyFont="1" applyFill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1" xfId="1" applyFont="1" applyFill="1" applyBorder="1" applyAlignment="1">
      <alignment horizontal="center"/>
    </xf>
    <xf numFmtId="164" fontId="0" fillId="0" borderId="1" xfId="1" applyFont="1" applyBorder="1"/>
    <xf numFmtId="166" fontId="0" fillId="2" borderId="1" xfId="1" applyNumberFormat="1" applyFont="1" applyFill="1" applyBorder="1" applyAlignment="1">
      <alignment horizontal="center"/>
    </xf>
    <xf numFmtId="165" fontId="0" fillId="0" borderId="1" xfId="0" applyNumberFormat="1" applyBorder="1"/>
    <xf numFmtId="4" fontId="0" fillId="0" borderId="1" xfId="0" applyNumberFormat="1" applyBorder="1"/>
    <xf numFmtId="165" fontId="1" fillId="0" borderId="1" xfId="0" applyNumberFormat="1" applyFont="1" applyBorder="1"/>
    <xf numFmtId="165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3" borderId="2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left" vertical="center" wrapText="1"/>
    </xf>
  </cellXfs>
  <cellStyles count="5">
    <cellStyle name="Millares" xfId="1" builtinId="3"/>
    <cellStyle name="Normal" xfId="0" builtinId="0"/>
    <cellStyle name="Normal 2" xfId="2" xr:uid="{00000000-0005-0000-0000-000002000000}"/>
    <cellStyle name="Normal 2 7" xfId="4" xr:uid="{8798E853-5069-4119-B6A8-5C4AB07B07AB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D2E96-EE12-49E9-954A-CFA56EB8203F}">
  <dimension ref="A1:Y32"/>
  <sheetViews>
    <sheetView showGridLines="0" zoomScaleNormal="100" workbookViewId="0">
      <pane xSplit="1" ySplit="9" topLeftCell="G10" activePane="bottomRight" state="frozen"/>
      <selection pane="topRight" activeCell="B1" sqref="B1"/>
      <selection pane="bottomLeft" activeCell="A10" sqref="A10"/>
      <selection pane="bottomRight" activeCell="A27" sqref="A27:K27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0.85546875" bestFit="1" customWidth="1"/>
    <col min="6" max="6" width="9.42578125" customWidth="1"/>
    <col min="7" max="7" width="20" customWidth="1"/>
    <col min="8" max="8" width="9.42578125" customWidth="1"/>
    <col min="9" max="9" width="20.85546875" bestFit="1" customWidth="1"/>
    <col min="10" max="10" width="9.42578125" customWidth="1"/>
    <col min="11" max="11" width="20" customWidth="1"/>
    <col min="12" max="12" width="9.42578125" customWidth="1"/>
    <col min="13" max="13" width="20" customWidth="1"/>
    <col min="14" max="14" width="9.42578125" customWidth="1"/>
    <col min="15" max="15" width="20.85546875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0.85546875" bestFit="1" customWidth="1"/>
  </cols>
  <sheetData>
    <row r="1" spans="1:25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25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5" x14ac:dyDescent="0.2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5" x14ac:dyDescent="0.25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5" x14ac:dyDescent="0.25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4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7" t="s">
        <v>9</v>
      </c>
      <c r="K7" s="38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25">
      <c r="A8" s="35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25">
      <c r="A9" s="36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19</v>
      </c>
      <c r="B10" s="14">
        <v>7.4999999999999997E-2</v>
      </c>
      <c r="C10" s="17">
        <v>2760590.41</v>
      </c>
      <c r="D10" s="14">
        <v>7.2900000000000006E-2</v>
      </c>
      <c r="E10" s="17">
        <v>1281062145.1900001</v>
      </c>
      <c r="F10" s="14">
        <v>7.4999999999999997E-2</v>
      </c>
      <c r="G10" s="17">
        <v>10766468.800000001</v>
      </c>
      <c r="H10" s="15">
        <v>0</v>
      </c>
      <c r="I10" s="18">
        <v>0</v>
      </c>
      <c r="J10" s="14">
        <v>7.4999999999999997E-2</v>
      </c>
      <c r="K10" s="17">
        <v>1251344802.1700001</v>
      </c>
      <c r="L10" s="15">
        <v>0</v>
      </c>
      <c r="M10" s="18">
        <v>0</v>
      </c>
      <c r="N10" s="14">
        <v>7.4999999999999997E-2</v>
      </c>
      <c r="O10" s="17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4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25">
      <c r="A11" s="2" t="s">
        <v>20</v>
      </c>
      <c r="B11" s="14">
        <v>5.91E-2</v>
      </c>
      <c r="C11" s="17">
        <v>12433909592.09</v>
      </c>
      <c r="D11" s="14">
        <v>6.5699999999999995E-2</v>
      </c>
      <c r="E11" s="17">
        <v>137893907509.92001</v>
      </c>
      <c r="F11" s="14">
        <v>5.4199999999999998E-2</v>
      </c>
      <c r="G11" s="17">
        <v>2921363860.5500002</v>
      </c>
      <c r="H11" s="14">
        <v>6.3799999999999996E-2</v>
      </c>
      <c r="I11" s="17">
        <v>161397751051.04001</v>
      </c>
      <c r="J11" s="14">
        <v>6.8699999999999997E-2</v>
      </c>
      <c r="K11" s="17">
        <v>115787927544.22</v>
      </c>
      <c r="L11" s="14">
        <v>7.4200000000000002E-2</v>
      </c>
      <c r="M11" s="17">
        <v>2797919429.8400002</v>
      </c>
      <c r="N11" s="14">
        <v>6.2300000000000001E-2</v>
      </c>
      <c r="O11" s="17">
        <v>94602949827.169998</v>
      </c>
      <c r="P11" s="12">
        <f t="shared" ref="P11:P22" si="0">+((B11*C11)+(D11*E11)+(F11*G11)+(H11*I11)+(J11*K11)+(L11*M11)+(N11*O11))/Q11</f>
        <v>6.4993683382964101E-2</v>
      </c>
      <c r="Q11" s="13">
        <f t="shared" ref="Q11:Q22" si="1">+SUM(C11,E11,G11,I11,K11,M11,O11)</f>
        <v>527835728814.82996</v>
      </c>
      <c r="R11" s="14">
        <v>6.4699999999999994E-2</v>
      </c>
      <c r="S11" s="17">
        <v>13319078663.91</v>
      </c>
      <c r="T11" s="11">
        <v>6.9400000000000003E-2</v>
      </c>
      <c r="U11" s="17">
        <v>11987800672.4</v>
      </c>
      <c r="V11" s="14">
        <v>6.2700000000000006E-2</v>
      </c>
      <c r="W11" s="17">
        <v>49791587297.379997</v>
      </c>
      <c r="X11" s="12">
        <f t="shared" ref="X11:X22" si="2">+(P11*Q11+R11*S11+T11*U11+V11*W11)/Y11</f>
        <v>6.4885386849671101E-2</v>
      </c>
      <c r="Y11" s="13">
        <f t="shared" ref="Y11:Y22" si="3">+SUM(Q11+S11+U11+W11)</f>
        <v>602934195448.5199</v>
      </c>
    </row>
    <row r="12" spans="1:25" ht="17.25" x14ac:dyDescent="0.25">
      <c r="A12" s="2" t="s">
        <v>21</v>
      </c>
      <c r="B12" s="14">
        <v>0.10580000000000001</v>
      </c>
      <c r="C12" s="17">
        <v>886025526.79999995</v>
      </c>
      <c r="D12" s="14">
        <v>0.1012</v>
      </c>
      <c r="E12" s="17">
        <v>15128193745.790001</v>
      </c>
      <c r="F12" s="14">
        <v>0.1013</v>
      </c>
      <c r="G12" s="17">
        <v>558503955.05999994</v>
      </c>
      <c r="H12" s="14">
        <v>0.1008</v>
      </c>
      <c r="I12" s="17">
        <v>24220868464.57</v>
      </c>
      <c r="J12" s="14">
        <v>0.10009999999999999</v>
      </c>
      <c r="K12" s="17">
        <v>8829262570.0900002</v>
      </c>
      <c r="L12" s="14">
        <v>0.1</v>
      </c>
      <c r="M12" s="17">
        <v>47704050.020000003</v>
      </c>
      <c r="N12" s="14">
        <v>0.1011</v>
      </c>
      <c r="O12" s="17">
        <v>18439285831.200001</v>
      </c>
      <c r="P12" s="12">
        <f t="shared" si="0"/>
        <v>0.1009479051368683</v>
      </c>
      <c r="Q12" s="13">
        <f t="shared" si="1"/>
        <v>68109844143.529999</v>
      </c>
      <c r="R12" s="14">
        <v>0.1037</v>
      </c>
      <c r="S12" s="17">
        <v>666204594.5</v>
      </c>
      <c r="T12" s="14">
        <v>9.5200000000000007E-2</v>
      </c>
      <c r="U12" s="17">
        <v>357806600.10000002</v>
      </c>
      <c r="V12" s="14">
        <v>0.10009999999999999</v>
      </c>
      <c r="W12" s="17">
        <v>2983075551.9299998</v>
      </c>
      <c r="X12" s="12">
        <f t="shared" si="2"/>
        <v>0.10090973732796991</v>
      </c>
      <c r="Y12" s="13">
        <f t="shared" si="3"/>
        <v>72116930890.059998</v>
      </c>
    </row>
    <row r="13" spans="1:25" x14ac:dyDescent="0.25">
      <c r="A13" s="2" t="s">
        <v>22</v>
      </c>
      <c r="B13" s="14">
        <v>9.9500000000000005E-2</v>
      </c>
      <c r="C13" s="17">
        <v>1592424553.54</v>
      </c>
      <c r="D13" s="14">
        <v>9.8599999999999993E-2</v>
      </c>
      <c r="E13" s="17">
        <v>3919058453.29</v>
      </c>
      <c r="F13" s="14">
        <v>0.10920000000000001</v>
      </c>
      <c r="G13" s="17">
        <v>1551671682.1500001</v>
      </c>
      <c r="H13" s="14">
        <v>8.6699999999999999E-2</v>
      </c>
      <c r="I13" s="17">
        <v>7759263526.7600002</v>
      </c>
      <c r="J13" s="14">
        <v>8.5400000000000004E-2</v>
      </c>
      <c r="K13" s="17">
        <v>3180054840.1100001</v>
      </c>
      <c r="L13" s="15">
        <v>0</v>
      </c>
      <c r="M13" s="18">
        <v>0</v>
      </c>
      <c r="N13" s="14">
        <v>6.2399999999999997E-2</v>
      </c>
      <c r="O13" s="17">
        <v>4887289180.5299997</v>
      </c>
      <c r="P13" s="12">
        <f t="shared" si="0"/>
        <v>8.5784186395878495E-2</v>
      </c>
      <c r="Q13" s="13">
        <f t="shared" si="1"/>
        <v>22889762236.379997</v>
      </c>
      <c r="R13" s="14">
        <v>8.8900000000000007E-2</v>
      </c>
      <c r="S13" s="17">
        <v>132911753.68000001</v>
      </c>
      <c r="T13" s="14">
        <v>8.6400000000000005E-2</v>
      </c>
      <c r="U13" s="17">
        <v>813856277.36000001</v>
      </c>
      <c r="V13" s="14">
        <v>7.5300000000000006E-2</v>
      </c>
      <c r="W13" s="17">
        <v>1262411734.04</v>
      </c>
      <c r="X13" s="12">
        <f t="shared" si="2"/>
        <v>8.529332714333944E-2</v>
      </c>
      <c r="Y13" s="13">
        <f t="shared" si="3"/>
        <v>25098942001.459999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4">
        <v>8.5699999999999998E-2</v>
      </c>
      <c r="E14" s="17">
        <v>8213045755.3999996</v>
      </c>
      <c r="F14" s="15">
        <v>0</v>
      </c>
      <c r="G14" s="18">
        <v>0</v>
      </c>
      <c r="H14" s="14">
        <v>8.7300000000000003E-2</v>
      </c>
      <c r="I14" s="17">
        <v>694788617.60000002</v>
      </c>
      <c r="J14" s="14">
        <v>0.10489999999999999</v>
      </c>
      <c r="K14" s="17">
        <v>2141514735.9300001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8.9521830978612757E-2</v>
      </c>
      <c r="Q14" s="13">
        <f t="shared" si="1"/>
        <v>11049349108.93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8.9521830978612757E-2</v>
      </c>
      <c r="Y14" s="13">
        <f t="shared" si="3"/>
        <v>11049349108.93</v>
      </c>
    </row>
    <row r="15" spans="1:25" ht="17.25" x14ac:dyDescent="0.25">
      <c r="A15" s="2" t="s">
        <v>24</v>
      </c>
      <c r="B15" s="14">
        <v>0.1381</v>
      </c>
      <c r="C15" s="17">
        <v>328428238.62</v>
      </c>
      <c r="D15" s="14">
        <v>9.8500000000000004E-2</v>
      </c>
      <c r="E15" s="17">
        <v>5048251344.0500002</v>
      </c>
      <c r="F15" s="14">
        <v>0.12230000000000001</v>
      </c>
      <c r="G15" s="17">
        <v>1131485994.2</v>
      </c>
      <c r="H15" s="14">
        <v>0.1144</v>
      </c>
      <c r="I15" s="17">
        <v>11655155986.24</v>
      </c>
      <c r="J15" s="14">
        <v>9.5600000000000004E-2</v>
      </c>
      <c r="K15" s="17">
        <v>6792106552.6599998</v>
      </c>
      <c r="L15" s="14">
        <v>0.12690000000000001</v>
      </c>
      <c r="M15" s="17">
        <v>2313020327.8200002</v>
      </c>
      <c r="N15" s="14">
        <v>0.1076</v>
      </c>
      <c r="O15" s="17">
        <v>13955786235.309999</v>
      </c>
      <c r="P15" s="12">
        <f t="shared" si="0"/>
        <v>0.10816039591136563</v>
      </c>
      <c r="Q15" s="13">
        <f t="shared" si="1"/>
        <v>41224234678.900002</v>
      </c>
      <c r="R15" s="14">
        <v>9.5799999999999996E-2</v>
      </c>
      <c r="S15" s="17">
        <v>942156891.05999994</v>
      </c>
      <c r="T15" s="14">
        <v>0.1201</v>
      </c>
      <c r="U15" s="17">
        <v>2853983296.6700001</v>
      </c>
      <c r="V15" s="14">
        <v>8.9700000000000002E-2</v>
      </c>
      <c r="W15" s="17">
        <v>2693452069.6500001</v>
      </c>
      <c r="X15" s="12">
        <f t="shared" si="2"/>
        <v>0.10758839834016301</v>
      </c>
      <c r="Y15" s="13">
        <f t="shared" si="3"/>
        <v>47713826936.279999</v>
      </c>
    </row>
    <row r="16" spans="1:25" ht="18" customHeight="1" x14ac:dyDescent="0.25">
      <c r="A16" s="2" t="s">
        <v>25</v>
      </c>
      <c r="B16" s="14">
        <v>7.5800000000000006E-2</v>
      </c>
      <c r="C16" s="17">
        <v>44731956.520000003</v>
      </c>
      <c r="D16" s="15">
        <v>0</v>
      </c>
      <c r="E16" s="18">
        <v>0</v>
      </c>
      <c r="F16" s="14">
        <v>0.1172</v>
      </c>
      <c r="G16" s="17">
        <v>5075734.55</v>
      </c>
      <c r="H16" s="14">
        <v>0.105</v>
      </c>
      <c r="I16" s="17">
        <v>213767550.21000001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12">
        <f t="shared" si="0"/>
        <v>0.10027933973300546</v>
      </c>
      <c r="Q16" s="13">
        <f t="shared" si="1"/>
        <v>263575241.28</v>
      </c>
      <c r="R16" s="15">
        <v>0</v>
      </c>
      <c r="S16" s="18">
        <v>0</v>
      </c>
      <c r="T16" s="11">
        <v>0.14610000000000001</v>
      </c>
      <c r="U16" s="18">
        <v>5578479182.8599997</v>
      </c>
      <c r="V16" s="15">
        <v>0</v>
      </c>
      <c r="W16" s="18">
        <v>0</v>
      </c>
      <c r="X16" s="12">
        <f t="shared" si="2"/>
        <v>0.14403271498198003</v>
      </c>
      <c r="Y16" s="13">
        <f t="shared" si="3"/>
        <v>5842054424.1399994</v>
      </c>
    </row>
    <row r="17" spans="1:25" ht="19.5" customHeight="1" x14ac:dyDescent="0.25">
      <c r="A17" s="2" t="s">
        <v>26</v>
      </c>
      <c r="B17" s="14">
        <v>7.8299999999999995E-2</v>
      </c>
      <c r="C17" s="17">
        <v>1197604380.96</v>
      </c>
      <c r="D17" s="14">
        <v>0.17119999999999999</v>
      </c>
      <c r="E17" s="17">
        <v>36588742652.25</v>
      </c>
      <c r="F17" s="14">
        <v>4.1700000000000001E-2</v>
      </c>
      <c r="G17" s="17">
        <v>210170757.11000001</v>
      </c>
      <c r="H17" s="14">
        <v>9.3299999999999994E-2</v>
      </c>
      <c r="I17" s="17">
        <v>75378942886.779999</v>
      </c>
      <c r="J17" s="14">
        <v>9.1499999999999998E-2</v>
      </c>
      <c r="K17" s="17">
        <v>40583052778.360001</v>
      </c>
      <c r="L17" s="15">
        <v>0</v>
      </c>
      <c r="M17" s="18">
        <v>0</v>
      </c>
      <c r="N17" s="14">
        <v>0.13289999999999999</v>
      </c>
      <c r="O17" s="17">
        <v>19183951460.93</v>
      </c>
      <c r="P17" s="12">
        <f t="shared" si="0"/>
        <v>0.1135612869140729</v>
      </c>
      <c r="Q17" s="13">
        <f t="shared" si="1"/>
        <v>173142464916.39001</v>
      </c>
      <c r="R17" s="14">
        <v>7.3800000000000004E-2</v>
      </c>
      <c r="S17" s="17">
        <v>4330577413.8599997</v>
      </c>
      <c r="T17" s="15">
        <v>0</v>
      </c>
      <c r="U17" s="18">
        <v>0</v>
      </c>
      <c r="V17" s="14">
        <v>7.7299999999999994E-2</v>
      </c>
      <c r="W17" s="17">
        <v>19911610185.889999</v>
      </c>
      <c r="X17" s="12">
        <f>+(P17*Q17+R17*S17+T17*U17+V17*W17)/Y17</f>
        <v>0.1090309957818649</v>
      </c>
      <c r="Y17" s="13">
        <f t="shared" si="3"/>
        <v>197384652516.14001</v>
      </c>
    </row>
    <row r="18" spans="1:25" ht="19.5" customHeight="1" x14ac:dyDescent="0.25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12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v>0</v>
      </c>
      <c r="Y18" s="13">
        <f t="shared" si="3"/>
        <v>0</v>
      </c>
    </row>
    <row r="19" spans="1:25" s="6" customFormat="1" ht="17.25" x14ac:dyDescent="0.2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12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v>0</v>
      </c>
      <c r="Y19" s="13">
        <f t="shared" si="3"/>
        <v>0</v>
      </c>
    </row>
    <row r="20" spans="1:25" ht="17.25" x14ac:dyDescent="0.25">
      <c r="A20" s="2" t="s">
        <v>29</v>
      </c>
      <c r="B20" s="14">
        <v>7.0599999999999996E-2</v>
      </c>
      <c r="C20" s="19">
        <v>2580917794.8499999</v>
      </c>
      <c r="D20" s="14">
        <v>8.6199999999999999E-2</v>
      </c>
      <c r="E20" s="17">
        <v>24037164321.349998</v>
      </c>
      <c r="F20" s="14">
        <v>9.2499999999999999E-2</v>
      </c>
      <c r="G20" s="17">
        <v>3902275372.0900002</v>
      </c>
      <c r="H20" s="14">
        <v>9.0200000000000002E-2</v>
      </c>
      <c r="I20" s="17">
        <v>90310775201.729996</v>
      </c>
      <c r="J20" s="14">
        <v>8.1100000000000005E-2</v>
      </c>
      <c r="K20" s="17">
        <v>11366507732.030001</v>
      </c>
      <c r="L20" s="14">
        <v>0.09</v>
      </c>
      <c r="M20" s="17">
        <v>4876014391.0299997</v>
      </c>
      <c r="N20" s="14">
        <v>9.06E-2</v>
      </c>
      <c r="O20" s="19">
        <v>86207075173.039993</v>
      </c>
      <c r="P20" s="12">
        <f t="shared" si="0"/>
        <v>8.9269839094972367E-2</v>
      </c>
      <c r="Q20" s="13">
        <f t="shared" si="1"/>
        <v>223280729986.12</v>
      </c>
      <c r="R20" s="14">
        <v>7.6300000000000007E-2</v>
      </c>
      <c r="S20" s="19">
        <v>2228977933.5799999</v>
      </c>
      <c r="T20" s="14">
        <v>0.12330000000000001</v>
      </c>
      <c r="U20" s="19">
        <v>6600520211.3699999</v>
      </c>
      <c r="V20" s="14">
        <v>8.8800000000000004E-2</v>
      </c>
      <c r="W20" s="19">
        <v>1720681730.0999999</v>
      </c>
      <c r="X20" s="12">
        <f t="shared" si="2"/>
        <v>9.0103342399877356E-2</v>
      </c>
      <c r="Y20" s="13">
        <f t="shared" si="3"/>
        <v>233830909861.16998</v>
      </c>
    </row>
    <row r="21" spans="1:25" ht="32.25" x14ac:dyDescent="0.25">
      <c r="A21" s="2" t="s">
        <v>30</v>
      </c>
      <c r="B21" s="14">
        <v>0.13900000000000001</v>
      </c>
      <c r="C21" s="19">
        <v>97234409.629999995</v>
      </c>
      <c r="D21" s="14">
        <v>0.13900000000000001</v>
      </c>
      <c r="E21" s="17">
        <v>2103028879.3499999</v>
      </c>
      <c r="F21" s="14">
        <v>0.13900000000000001</v>
      </c>
      <c r="G21" s="17">
        <v>45075678.619999997</v>
      </c>
      <c r="H21" s="14">
        <v>0.13900000000000001</v>
      </c>
      <c r="I21" s="17">
        <v>3201066221.6900001</v>
      </c>
      <c r="J21" s="14">
        <v>0.13900000000000001</v>
      </c>
      <c r="K21" s="17">
        <v>2979368892.3099999</v>
      </c>
      <c r="L21" s="15">
        <v>0</v>
      </c>
      <c r="M21" s="18">
        <v>0</v>
      </c>
      <c r="N21" s="14">
        <v>0.13900000000000001</v>
      </c>
      <c r="O21" s="19">
        <v>1525098158.8199999</v>
      </c>
      <c r="P21" s="12">
        <f t="shared" si="0"/>
        <v>0.13900000000000001</v>
      </c>
      <c r="Q21" s="13">
        <f t="shared" si="1"/>
        <v>9950872240.4200001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0.13900000000000001</v>
      </c>
      <c r="Y21" s="13">
        <f t="shared" si="3"/>
        <v>9950872240.4200001</v>
      </c>
    </row>
    <row r="22" spans="1:25" ht="30" x14ac:dyDescent="0.25">
      <c r="A22" s="2" t="s">
        <v>31</v>
      </c>
      <c r="B22" s="11">
        <v>0.1179</v>
      </c>
      <c r="C22" s="19">
        <v>1821865293.72</v>
      </c>
      <c r="D22" s="14">
        <v>9.5699999999999993E-2</v>
      </c>
      <c r="E22" s="17">
        <v>27083711179.48</v>
      </c>
      <c r="F22" s="14">
        <v>9.2499999999999999E-2</v>
      </c>
      <c r="G22" s="17">
        <v>45141527.149999999</v>
      </c>
      <c r="H22" s="11">
        <v>0.1114</v>
      </c>
      <c r="I22" s="18">
        <v>7069070649.3199997</v>
      </c>
      <c r="J22" s="14">
        <v>0.1144</v>
      </c>
      <c r="K22" s="17">
        <v>3916376859.6599998</v>
      </c>
      <c r="L22" s="15">
        <v>0</v>
      </c>
      <c r="M22" s="18">
        <v>0</v>
      </c>
      <c r="N22" s="14">
        <v>0.1148</v>
      </c>
      <c r="O22" s="19">
        <v>3330677599.1199999</v>
      </c>
      <c r="P22" s="12">
        <f t="shared" si="0"/>
        <v>0.10235954653831882</v>
      </c>
      <c r="Q22" s="13">
        <f t="shared" si="1"/>
        <v>43266843108.450005</v>
      </c>
      <c r="R22" s="14">
        <v>5.0500000000000003E-2</v>
      </c>
      <c r="S22" s="19">
        <v>111815866.73</v>
      </c>
      <c r="T22" s="15">
        <v>0</v>
      </c>
      <c r="U22" s="18">
        <v>0</v>
      </c>
      <c r="V22" s="14">
        <v>0.1145</v>
      </c>
      <c r="W22" s="19">
        <v>4095707236.8299999</v>
      </c>
      <c r="X22" s="12">
        <f t="shared" si="2"/>
        <v>0.10328478317572516</v>
      </c>
      <c r="Y22" s="13">
        <f t="shared" si="3"/>
        <v>47474366212.01001</v>
      </c>
    </row>
    <row r="23" spans="1:25" ht="16.5" customHeight="1" x14ac:dyDescent="0.25">
      <c r="A23" s="1" t="s">
        <v>32</v>
      </c>
      <c r="B23" s="16">
        <f>+SUMPRODUCT(C10:C22,B10:B22)/C23</f>
        <v>7.3396138165161481E-2</v>
      </c>
      <c r="C23" s="5">
        <f>+SUM(C10:C22)</f>
        <v>20985902337.140003</v>
      </c>
      <c r="D23" s="16">
        <f>+SUMPRODUCT(E10:E22,D10:D22)/E23</f>
        <v>8.9904689932974249E-2</v>
      </c>
      <c r="E23" s="5">
        <f>+SUM(E10:E22)</f>
        <v>261296165986.07004</v>
      </c>
      <c r="F23" s="16">
        <f>+SUMPRODUCT(G10:G22,F10:F22)/G23</f>
        <v>8.7107163515848476E-2</v>
      </c>
      <c r="G23" s="5">
        <f>+SUM(G10:G22)</f>
        <v>10381531030.280001</v>
      </c>
      <c r="H23" s="16">
        <f>+SUMPRODUCT(I10:I22,H10:H22)/I23</f>
        <v>8.1798978890746638E-2</v>
      </c>
      <c r="I23" s="5">
        <f>+SUM(I10:I22)</f>
        <v>381901450155.94</v>
      </c>
      <c r="J23" s="16">
        <f>+SUMPRODUCT(K10:K22,J10:J22)/K23</f>
        <v>7.9131092742602716E-2</v>
      </c>
      <c r="K23" s="5">
        <f>+SUM(K10:K22)</f>
        <v>196827517307.53998</v>
      </c>
      <c r="L23" s="16">
        <f>+SUMPRODUCT(M10:M22,L10:L22)/M23</f>
        <v>9.4147661313530001E-2</v>
      </c>
      <c r="M23" s="5">
        <f>+SUM(M10:M22)</f>
        <v>10034658198.709999</v>
      </c>
      <c r="N23" s="16">
        <f>+SUMPRODUCT(O10:O22,N10:N22)/O23</f>
        <v>8.4692257290888195E-2</v>
      </c>
      <c r="O23" s="5">
        <f>+SUM(O10:O22)</f>
        <v>243383458268.28998</v>
      </c>
      <c r="P23" s="16">
        <f>+SUMPRODUCT(P10:P22,Q10:Q22)/Q23</f>
        <v>8.3843531493027354E-2</v>
      </c>
      <c r="Q23" s="5">
        <f>+SUM(Q10:Q22)</f>
        <v>1124810683283.9702</v>
      </c>
      <c r="R23" s="16">
        <f>+SUMPRODUCT(S10:S22,R10:R22)/S23</f>
        <v>7.0322017889011157E-2</v>
      </c>
      <c r="S23" s="5">
        <f>+SUM(S10:S22)</f>
        <v>21731723117.319996</v>
      </c>
      <c r="T23" s="16">
        <f>+SUMPRODUCT(U10:U22,T10:T22)/U23</f>
        <v>0.10314664720351553</v>
      </c>
      <c r="U23" s="5">
        <f>+SUM(U10:U22)</f>
        <v>28192473802.34</v>
      </c>
      <c r="V23" s="16">
        <f>+SUMPRODUCT(W10:W22,V10:V22)/W23</f>
        <v>7.1770906238008941E-2</v>
      </c>
      <c r="W23" s="5">
        <f>+SUM(W10:W22)</f>
        <v>82458525805.820007</v>
      </c>
      <c r="X23" s="16">
        <f>+SUMPRODUCT(X10:X22,Y10:Y22)/Y23</f>
        <v>8.325083502852855E-2</v>
      </c>
      <c r="Y23" s="5">
        <f>SUM(Y10:Y22)</f>
        <v>1257193406009.45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25" ht="18" customHeight="1" x14ac:dyDescent="0.25">
      <c r="A26" s="39" t="s">
        <v>33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25" x14ac:dyDescent="0.25">
      <c r="A27" s="39" t="s">
        <v>34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25">
      <c r="A29" s="39" t="s">
        <v>36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25" ht="15" customHeight="1" x14ac:dyDescent="0.25">
      <c r="A30" s="39" t="s">
        <v>37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25" ht="17.25" customHeight="1" x14ac:dyDescent="0.25">
      <c r="A31" s="39" t="s">
        <v>38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25" x14ac:dyDescent="0.25">
      <c r="A32" s="39" t="s">
        <v>39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</row>
  </sheetData>
  <mergeCells count="25">
    <mergeCell ref="T7:U8"/>
    <mergeCell ref="A32:K32"/>
    <mergeCell ref="A25:K25"/>
    <mergeCell ref="A26:K26"/>
    <mergeCell ref="A27:K27"/>
    <mergeCell ref="A29:K29"/>
    <mergeCell ref="A30:K30"/>
    <mergeCell ref="A31:K31"/>
    <mergeCell ref="P7:Q8"/>
    <mergeCell ref="X7:Y8"/>
    <mergeCell ref="V7:W8"/>
    <mergeCell ref="A1:K1"/>
    <mergeCell ref="A2:W2"/>
    <mergeCell ref="A3:W3"/>
    <mergeCell ref="A4:W4"/>
    <mergeCell ref="A5:W5"/>
    <mergeCell ref="A7:A9"/>
    <mergeCell ref="B7:C8"/>
    <mergeCell ref="D7:E8"/>
    <mergeCell ref="F7:G8"/>
    <mergeCell ref="H7:I8"/>
    <mergeCell ref="J7:K8"/>
    <mergeCell ref="L7:M8"/>
    <mergeCell ref="N7:O8"/>
    <mergeCell ref="R7:S8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0BB2-0DF4-4F26-8BC6-B51C459418AD}">
  <dimension ref="A1:Y32"/>
  <sheetViews>
    <sheetView showGridLines="0" zoomScaleNormal="100" workbookViewId="0">
      <pane xSplit="1" ySplit="9" topLeftCell="J11" activePane="bottomRight" state="frozen"/>
      <selection pane="topRight" activeCell="B1" sqref="B1"/>
      <selection pane="bottomLeft" activeCell="A10" sqref="A10"/>
      <selection pane="bottomRight" activeCell="J11" sqref="J11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0.85546875" bestFit="1" customWidth="1"/>
    <col min="6" max="6" width="9.42578125" customWidth="1"/>
    <col min="7" max="7" width="20" customWidth="1"/>
    <col min="8" max="8" width="9.42578125" customWidth="1"/>
    <col min="9" max="9" width="20.85546875" bestFit="1" customWidth="1"/>
    <col min="10" max="10" width="9.42578125" customWidth="1"/>
    <col min="11" max="11" width="20" customWidth="1"/>
    <col min="12" max="12" width="9.42578125" customWidth="1"/>
    <col min="13" max="13" width="20" customWidth="1"/>
    <col min="14" max="14" width="9.42578125" customWidth="1"/>
    <col min="15" max="15" width="20.85546875" bestFit="1" customWidth="1"/>
    <col min="16" max="16" width="9.42578125" customWidth="1"/>
    <col min="17" max="17" width="20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0.85546875" bestFit="1" customWidth="1"/>
  </cols>
  <sheetData>
    <row r="1" spans="1:25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25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5" x14ac:dyDescent="0.25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5" x14ac:dyDescent="0.25">
      <c r="A4" s="32" t="s">
        <v>40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5" x14ac:dyDescent="0.25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4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7" t="s">
        <v>9</v>
      </c>
      <c r="K7" s="38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25">
      <c r="A8" s="35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25">
      <c r="A9" s="36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19</v>
      </c>
      <c r="B10" s="11">
        <v>7.4999999999999997E-2</v>
      </c>
      <c r="C10" s="17">
        <v>2760590.41</v>
      </c>
      <c r="D10" s="11">
        <v>7.2900000000000006E-2</v>
      </c>
      <c r="E10" s="17">
        <v>1281062145.1900001</v>
      </c>
      <c r="F10" s="11">
        <v>7.4999999999999997E-2</v>
      </c>
      <c r="G10" s="17">
        <v>10766468.800000001</v>
      </c>
      <c r="H10" s="15">
        <v>0</v>
      </c>
      <c r="I10" s="18">
        <v>0</v>
      </c>
      <c r="J10" s="11">
        <v>7.4999999999999997E-2</v>
      </c>
      <c r="K10" s="17">
        <v>1251344802.1700001</v>
      </c>
      <c r="L10" s="15">
        <v>0</v>
      </c>
      <c r="M10" s="18">
        <v>0</v>
      </c>
      <c r="N10" s="11">
        <v>7.4999999999999997E-2</v>
      </c>
      <c r="O10" s="17">
        <v>1251344802.1700001</v>
      </c>
      <c r="P10" s="12">
        <f>+((B10*C10)+(D10*E10)+(F10*G10)+(H10*I10)+(J10*K10)+(L10*M10)+(N10*O10))/Q10</f>
        <v>7.4291537271714933E-2</v>
      </c>
      <c r="Q10" s="13">
        <f>+SUM(C10,E10,G10,I10,K10,M10,O10)</f>
        <v>3797278808.7400002</v>
      </c>
      <c r="R10" s="15">
        <v>0</v>
      </c>
      <c r="S10" s="18">
        <v>0</v>
      </c>
      <c r="T10" s="11">
        <v>7.4999999999999997E-2</v>
      </c>
      <c r="U10" s="17">
        <v>27561.58</v>
      </c>
      <c r="V10" s="15">
        <v>0</v>
      </c>
      <c r="W10" s="18">
        <v>0</v>
      </c>
      <c r="X10" s="12">
        <f>+(P10*Q10+R10*S10+T10*U10+V10*W10)/Y10</f>
        <v>7.4291542413873687E-2</v>
      </c>
      <c r="Y10" s="13">
        <f>+SUM(Q10+S10+U10+W10)</f>
        <v>3797306370.3200002</v>
      </c>
    </row>
    <row r="11" spans="1:25" x14ac:dyDescent="0.25">
      <c r="A11" s="2" t="s">
        <v>20</v>
      </c>
      <c r="B11" s="14">
        <v>5.8999999999999997E-2</v>
      </c>
      <c r="C11" s="17">
        <v>12905235088.77</v>
      </c>
      <c r="D11" s="14">
        <v>6.5500000000000003E-2</v>
      </c>
      <c r="E11" s="17">
        <v>138333045003.70001</v>
      </c>
      <c r="F11" s="14">
        <v>5.1999999999999998E-2</v>
      </c>
      <c r="G11" s="17">
        <v>3472941097.9400001</v>
      </c>
      <c r="H11" s="14">
        <v>6.4100000000000004E-2</v>
      </c>
      <c r="I11" s="17">
        <v>163788398248.84</v>
      </c>
      <c r="J11" s="14">
        <v>6.8699999999999997E-2</v>
      </c>
      <c r="K11" s="17">
        <v>118142835460.97</v>
      </c>
      <c r="L11" s="14">
        <v>7.4200000000000002E-2</v>
      </c>
      <c r="M11" s="17">
        <v>2805936497.9000001</v>
      </c>
      <c r="N11" s="14">
        <v>6.2199999999999998E-2</v>
      </c>
      <c r="O11" s="17">
        <v>94786682594.289993</v>
      </c>
      <c r="P11" s="12">
        <f t="shared" ref="P11:P22" si="0">+((B11*C11)+(D11*E11)+(F11*G11)+(H11*I11)+(J11*K11)+(L11*M11)+(N11*O11))/Q11</f>
        <v>6.4993856103491746E-2</v>
      </c>
      <c r="Q11" s="13">
        <f t="shared" ref="Q11:Q22" si="1">+SUM(C11,E11,G11,I11,K11,M11,O11)</f>
        <v>534235073992.40997</v>
      </c>
      <c r="R11" s="14">
        <v>6.4500000000000002E-2</v>
      </c>
      <c r="S11" s="17">
        <v>13770390784.25</v>
      </c>
      <c r="T11" s="11">
        <v>6.9699999999999998E-2</v>
      </c>
      <c r="U11" s="17">
        <v>12184688792.870001</v>
      </c>
      <c r="V11" s="14">
        <v>6.2700000000000006E-2</v>
      </c>
      <c r="W11" s="17">
        <v>52269421460.269997</v>
      </c>
      <c r="X11" s="12">
        <f t="shared" ref="X11:X22" si="2">+(P11*Q11+R11*S11+T11*U11+V11*W11)/Y11</f>
        <v>6.4880613977785564E-2</v>
      </c>
      <c r="Y11" s="13">
        <f t="shared" ref="Y11:Y22" si="3">+SUM(Q11+S11+U11+W11)</f>
        <v>612459575029.80005</v>
      </c>
    </row>
    <row r="12" spans="1:25" ht="17.25" x14ac:dyDescent="0.25">
      <c r="A12" s="2" t="s">
        <v>21</v>
      </c>
      <c r="B12" s="14">
        <v>0.10580000000000001</v>
      </c>
      <c r="C12" s="17">
        <v>884112478.5</v>
      </c>
      <c r="D12" s="14">
        <v>0.1012</v>
      </c>
      <c r="E12" s="17">
        <v>15072486425.540001</v>
      </c>
      <c r="F12" s="14">
        <v>0.1013</v>
      </c>
      <c r="G12" s="17">
        <v>561715360.94000006</v>
      </c>
      <c r="H12" s="14">
        <v>0.1012</v>
      </c>
      <c r="I12" s="17">
        <v>25313312922.32</v>
      </c>
      <c r="J12" s="14">
        <v>0.10059999999999999</v>
      </c>
      <c r="K12" s="17">
        <v>9196353999.4599991</v>
      </c>
      <c r="L12" s="14">
        <v>0.1</v>
      </c>
      <c r="M12" s="17">
        <v>48062477.659999996</v>
      </c>
      <c r="N12" s="14">
        <v>0.1016</v>
      </c>
      <c r="O12" s="17">
        <v>19419333624.169998</v>
      </c>
      <c r="P12" s="12">
        <f t="shared" si="0"/>
        <v>0.10128958509418483</v>
      </c>
      <c r="Q12" s="13">
        <f t="shared" si="1"/>
        <v>70495377288.589996</v>
      </c>
      <c r="R12" s="14">
        <v>0.1037</v>
      </c>
      <c r="S12" s="17">
        <v>670953399</v>
      </c>
      <c r="T12" s="14">
        <v>9.5299999999999996E-2</v>
      </c>
      <c r="U12" s="17">
        <v>360379189.19</v>
      </c>
      <c r="V12" s="14">
        <v>0.10249999999999999</v>
      </c>
      <c r="W12" s="17">
        <v>3970955678.23</v>
      </c>
      <c r="X12" s="12">
        <f t="shared" si="2"/>
        <v>0.10134608032706569</v>
      </c>
      <c r="Y12" s="13">
        <f t="shared" si="3"/>
        <v>75497665555.009995</v>
      </c>
    </row>
    <row r="13" spans="1:25" x14ac:dyDescent="0.25">
      <c r="A13" s="2" t="s">
        <v>22</v>
      </c>
      <c r="B13" s="14">
        <v>9.98E-2</v>
      </c>
      <c r="C13" s="17">
        <v>1561593450.3</v>
      </c>
      <c r="D13" s="14">
        <v>9.8599999999999993E-2</v>
      </c>
      <c r="E13" s="17">
        <v>3915192092.46</v>
      </c>
      <c r="F13" s="14">
        <v>0.1095</v>
      </c>
      <c r="G13" s="17">
        <v>1763161663.8099999</v>
      </c>
      <c r="H13" s="14">
        <v>8.6499999999999994E-2</v>
      </c>
      <c r="I13" s="17">
        <v>7778797335.3299999</v>
      </c>
      <c r="J13" s="14">
        <v>8.5400000000000004E-2</v>
      </c>
      <c r="K13" s="17">
        <v>3196520081.0799999</v>
      </c>
      <c r="L13" s="15">
        <v>0</v>
      </c>
      <c r="M13" s="18">
        <v>0</v>
      </c>
      <c r="N13" s="14">
        <v>6.2399999999999997E-2</v>
      </c>
      <c r="O13" s="17">
        <v>4926544389.6999998</v>
      </c>
      <c r="P13" s="12">
        <f t="shared" si="0"/>
        <v>8.5914472896300026E-2</v>
      </c>
      <c r="Q13" s="13">
        <f t="shared" si="1"/>
        <v>23141809012.68</v>
      </c>
      <c r="R13" s="14">
        <v>8.8900000000000007E-2</v>
      </c>
      <c r="S13" s="17">
        <v>133885999.95999999</v>
      </c>
      <c r="T13" s="14">
        <v>8.4699999999999998E-2</v>
      </c>
      <c r="U13" s="17">
        <v>935781436.44000006</v>
      </c>
      <c r="V13" s="14">
        <v>7.5300000000000006E-2</v>
      </c>
      <c r="W13" s="17">
        <v>1270365708.9300001</v>
      </c>
      <c r="X13" s="12">
        <f t="shared" si="2"/>
        <v>8.5356388311701559E-2</v>
      </c>
      <c r="Y13" s="13">
        <f t="shared" si="3"/>
        <v>25481842158.009998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14">
        <v>8.5699999999999998E-2</v>
      </c>
      <c r="E14" s="17">
        <v>7907447716.3999996</v>
      </c>
      <c r="F14" s="15">
        <v>0</v>
      </c>
      <c r="G14" s="18">
        <v>0</v>
      </c>
      <c r="H14" s="14">
        <v>8.7300000000000003E-2</v>
      </c>
      <c r="I14" s="17">
        <v>668649021.60000002</v>
      </c>
      <c r="J14" s="14">
        <v>0.10489999999999999</v>
      </c>
      <c r="K14" s="17">
        <v>2050878722.78</v>
      </c>
      <c r="L14" s="15">
        <v>0</v>
      </c>
      <c r="M14" s="18">
        <v>0</v>
      </c>
      <c r="N14" s="15">
        <v>0</v>
      </c>
      <c r="O14" s="18">
        <v>0</v>
      </c>
      <c r="P14" s="12">
        <f t="shared" si="0"/>
        <v>8.9506041527169122E-2</v>
      </c>
      <c r="Q14" s="13">
        <f t="shared" si="1"/>
        <v>10626975460.780001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2"/>
        <v>8.9506041527169122E-2</v>
      </c>
      <c r="Y14" s="13">
        <f t="shared" si="3"/>
        <v>10626975460.780001</v>
      </c>
    </row>
    <row r="15" spans="1:25" ht="17.25" x14ac:dyDescent="0.25">
      <c r="A15" s="2" t="s">
        <v>24</v>
      </c>
      <c r="B15" s="14">
        <v>0.1055</v>
      </c>
      <c r="C15" s="17">
        <v>288963469.86000001</v>
      </c>
      <c r="D15" s="14">
        <v>0.10050000000000001</v>
      </c>
      <c r="E15" s="17">
        <v>8234312682.6300001</v>
      </c>
      <c r="F15" s="14">
        <v>0.11210000000000001</v>
      </c>
      <c r="G15" s="17">
        <v>1180003188.3599999</v>
      </c>
      <c r="H15" s="14">
        <v>9.7699999999999995E-2</v>
      </c>
      <c r="I15" s="17">
        <v>11285770606.690001</v>
      </c>
      <c r="J15" s="14">
        <v>9.7100000000000006E-2</v>
      </c>
      <c r="K15" s="17">
        <v>6273810880.1700001</v>
      </c>
      <c r="L15" s="14">
        <v>0.12640000000000001</v>
      </c>
      <c r="M15" s="17">
        <v>2409269698.48</v>
      </c>
      <c r="N15" s="14">
        <v>0.1016</v>
      </c>
      <c r="O15" s="17">
        <v>14725416984.700001</v>
      </c>
      <c r="P15" s="12">
        <f t="shared" si="0"/>
        <v>0.10141896480333201</v>
      </c>
      <c r="Q15" s="13">
        <f t="shared" si="1"/>
        <v>44397547510.889999</v>
      </c>
      <c r="R15" s="14">
        <v>9.2999999999999999E-2</v>
      </c>
      <c r="S15" s="17">
        <v>710407448.60000002</v>
      </c>
      <c r="T15" s="14">
        <v>0.12559999999999999</v>
      </c>
      <c r="U15" s="17">
        <v>2068183449.24</v>
      </c>
      <c r="V15" s="14">
        <v>8.5900000000000004E-2</v>
      </c>
      <c r="W15" s="17">
        <v>2351917621.48</v>
      </c>
      <c r="X15" s="12">
        <f t="shared" si="2"/>
        <v>0.1015710118507827</v>
      </c>
      <c r="Y15" s="13">
        <f t="shared" si="3"/>
        <v>49528056030.209999</v>
      </c>
    </row>
    <row r="16" spans="1:25" ht="18" customHeight="1" x14ac:dyDescent="0.25">
      <c r="A16" s="2" t="s">
        <v>25</v>
      </c>
      <c r="B16" s="15">
        <v>0</v>
      </c>
      <c r="C16" s="17">
        <v>0</v>
      </c>
      <c r="D16" s="15">
        <v>0</v>
      </c>
      <c r="E16" s="18">
        <v>0</v>
      </c>
      <c r="F16" s="14">
        <v>0.1172</v>
      </c>
      <c r="G16" s="17">
        <v>5119074.1500000004</v>
      </c>
      <c r="H16" s="14">
        <v>0.105</v>
      </c>
      <c r="I16" s="17">
        <v>214659315.21000001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12">
        <f t="shared" si="0"/>
        <v>0.10528416217268614</v>
      </c>
      <c r="Q16" s="13">
        <f t="shared" si="1"/>
        <v>219778389.36000001</v>
      </c>
      <c r="R16" s="15">
        <v>0</v>
      </c>
      <c r="S16" s="18">
        <v>0</v>
      </c>
      <c r="T16" s="11">
        <v>0.14610000000000001</v>
      </c>
      <c r="U16" s="18">
        <v>5580413247.1400003</v>
      </c>
      <c r="V16" s="15">
        <v>0</v>
      </c>
      <c r="W16" s="18">
        <v>0</v>
      </c>
      <c r="X16" s="12">
        <f>+(P16*Q16+R16*S16+T16*U16+V16*W16)/Y16</f>
        <v>0.14455342366938087</v>
      </c>
      <c r="Y16" s="13">
        <f t="shared" si="3"/>
        <v>5800191636.5</v>
      </c>
    </row>
    <row r="17" spans="1:25" ht="19.5" customHeight="1" x14ac:dyDescent="0.25">
      <c r="A17" s="2" t="s">
        <v>26</v>
      </c>
      <c r="B17" s="11">
        <v>8.1600000000000006E-2</v>
      </c>
      <c r="C17" s="18">
        <v>1212952075.5899999</v>
      </c>
      <c r="D17" s="11">
        <v>0.18090000000000001</v>
      </c>
      <c r="E17" s="18">
        <v>36948546165.239998</v>
      </c>
      <c r="F17" s="11">
        <v>5.11E-2</v>
      </c>
      <c r="G17" s="18">
        <v>370322065.17000002</v>
      </c>
      <c r="H17" s="11">
        <v>9.35E-2</v>
      </c>
      <c r="I17" s="18">
        <v>75582883220.009995</v>
      </c>
      <c r="J17" s="11">
        <v>9.4799999999999995E-2</v>
      </c>
      <c r="K17" s="18">
        <v>42811690415.610001</v>
      </c>
      <c r="L17" s="15">
        <v>0</v>
      </c>
      <c r="M17" s="18">
        <v>0</v>
      </c>
      <c r="N17" s="11">
        <v>0.1338</v>
      </c>
      <c r="O17" s="18">
        <v>19372691552.5</v>
      </c>
      <c r="P17" s="12">
        <f t="shared" si="0"/>
        <v>0.11639031622242808</v>
      </c>
      <c r="Q17" s="13">
        <f t="shared" si="1"/>
        <v>176299085494.12</v>
      </c>
      <c r="R17" s="11">
        <v>7.3499999999999996E-2</v>
      </c>
      <c r="S17" s="18">
        <v>4779580742.9700003</v>
      </c>
      <c r="T17" s="15">
        <v>0</v>
      </c>
      <c r="U17" s="18">
        <v>0</v>
      </c>
      <c r="V17" s="11">
        <v>7.7200000000000005E-2</v>
      </c>
      <c r="W17" s="17">
        <v>20006122843.16</v>
      </c>
      <c r="X17" s="12">
        <f>+(P17*Q17+R17*S17+T17*U17+V17*W17)/Y17</f>
        <v>0.11147177407605975</v>
      </c>
      <c r="Y17" s="13">
        <f t="shared" si="3"/>
        <v>201084789080.25</v>
      </c>
    </row>
    <row r="18" spans="1:25" ht="19.5" customHeight="1" x14ac:dyDescent="0.25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v>0</v>
      </c>
      <c r="Y18" s="13">
        <f t="shared" si="3"/>
        <v>0</v>
      </c>
    </row>
    <row r="19" spans="1:25" s="6" customFormat="1" ht="17.25" x14ac:dyDescent="0.2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v>0</v>
      </c>
      <c r="Y19" s="13">
        <f t="shared" si="3"/>
        <v>0</v>
      </c>
    </row>
    <row r="20" spans="1:25" ht="17.25" x14ac:dyDescent="0.25">
      <c r="A20" s="2" t="s">
        <v>29</v>
      </c>
      <c r="B20" s="14">
        <v>7.0599999999999996E-2</v>
      </c>
      <c r="C20" s="19">
        <v>2557351334.4699998</v>
      </c>
      <c r="D20" s="14">
        <v>8.5900000000000004E-2</v>
      </c>
      <c r="E20" s="17">
        <v>23438391412.389999</v>
      </c>
      <c r="F20" s="14">
        <v>9.4600000000000004E-2</v>
      </c>
      <c r="G20" s="17">
        <v>3249499387.8400002</v>
      </c>
      <c r="H20" s="14">
        <v>8.9200000000000002E-2</v>
      </c>
      <c r="I20" s="17">
        <v>90747910679.539993</v>
      </c>
      <c r="J20" s="14">
        <v>8.3699999999999997E-2</v>
      </c>
      <c r="K20" s="17">
        <v>9570614563.7199993</v>
      </c>
      <c r="L20" s="14">
        <v>9.0200000000000002E-2</v>
      </c>
      <c r="M20" s="17">
        <v>4828716850.7600002</v>
      </c>
      <c r="N20" s="14">
        <v>8.7800000000000003E-2</v>
      </c>
      <c r="O20" s="19">
        <v>87324617341.710007</v>
      </c>
      <c r="P20" s="12">
        <f t="shared" si="0"/>
        <v>8.7948719628072283E-2</v>
      </c>
      <c r="Q20" s="13">
        <f t="shared" si="1"/>
        <v>221717101570.42999</v>
      </c>
      <c r="R20" s="14">
        <v>7.0199999999999999E-2</v>
      </c>
      <c r="S20" s="19">
        <v>1697775046.3199999</v>
      </c>
      <c r="T20" s="14">
        <v>0.1231</v>
      </c>
      <c r="U20" s="19">
        <v>7172584009.8900003</v>
      </c>
      <c r="V20" s="14">
        <v>7.3800000000000004E-2</v>
      </c>
      <c r="W20" s="19">
        <v>292327798.04000002</v>
      </c>
      <c r="X20" s="12">
        <f t="shared" si="2"/>
        <v>8.8892310730899746E-2</v>
      </c>
      <c r="Y20" s="13">
        <f t="shared" si="3"/>
        <v>230879788424.68002</v>
      </c>
    </row>
    <row r="21" spans="1:25" ht="32.25" x14ac:dyDescent="0.25">
      <c r="A21" s="2" t="s">
        <v>30</v>
      </c>
      <c r="B21" s="11">
        <v>8.2000000000000003E-2</v>
      </c>
      <c r="C21" s="19">
        <v>95853522.810000002</v>
      </c>
      <c r="D21" s="11">
        <v>8.2000000000000003E-2</v>
      </c>
      <c r="E21" s="17">
        <v>2073162447.8299999</v>
      </c>
      <c r="F21" s="11">
        <v>8.2000000000000003E-2</v>
      </c>
      <c r="G21" s="17">
        <v>44435530.619999997</v>
      </c>
      <c r="H21" s="11">
        <v>8.2000000000000003E-2</v>
      </c>
      <c r="I21" s="17">
        <v>3155605873.4899998</v>
      </c>
      <c r="J21" s="11">
        <v>8.2000000000000003E-2</v>
      </c>
      <c r="K21" s="17">
        <v>2937057006.8699999</v>
      </c>
      <c r="L21" s="15">
        <v>0</v>
      </c>
      <c r="M21" s="18">
        <v>0</v>
      </c>
      <c r="N21" s="11">
        <v>8.2000000000000003E-2</v>
      </c>
      <c r="O21" s="19">
        <v>1503439283.76</v>
      </c>
      <c r="P21" s="12">
        <f t="shared" si="0"/>
        <v>8.2000000000000003E-2</v>
      </c>
      <c r="Q21" s="13">
        <f t="shared" si="1"/>
        <v>9809553665.3799992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2"/>
        <v>8.2000000000000003E-2</v>
      </c>
      <c r="Y21" s="13">
        <f t="shared" si="3"/>
        <v>9809553665.3799992</v>
      </c>
    </row>
    <row r="22" spans="1:25" ht="30" x14ac:dyDescent="0.25">
      <c r="A22" s="2" t="s">
        <v>31</v>
      </c>
      <c r="B22" s="11">
        <v>0.1179</v>
      </c>
      <c r="C22" s="19">
        <v>1831174527.1600001</v>
      </c>
      <c r="D22" s="14">
        <v>9.5600000000000004E-2</v>
      </c>
      <c r="E22" s="17">
        <v>27060812688.41</v>
      </c>
      <c r="F22" s="14">
        <v>9.2499999999999999E-2</v>
      </c>
      <c r="G22" s="17">
        <v>45416415.890000001</v>
      </c>
      <c r="H22" s="11">
        <v>0.1114</v>
      </c>
      <c r="I22" s="18">
        <v>7136191642.7299995</v>
      </c>
      <c r="J22" s="14">
        <v>0.1145</v>
      </c>
      <c r="K22" s="17">
        <v>3921490262.9400001</v>
      </c>
      <c r="L22" s="15">
        <v>0</v>
      </c>
      <c r="M22" s="18">
        <v>0</v>
      </c>
      <c r="N22" s="14">
        <v>0.1149</v>
      </c>
      <c r="O22" s="19">
        <v>3358844983.0599999</v>
      </c>
      <c r="P22" s="12">
        <f t="shared" si="0"/>
        <v>0.1023442121084731</v>
      </c>
      <c r="Q22" s="13">
        <f t="shared" si="1"/>
        <v>43353930520.190002</v>
      </c>
      <c r="R22" s="14">
        <v>5.0500000000000003E-2</v>
      </c>
      <c r="S22" s="19">
        <v>110566933.92</v>
      </c>
      <c r="T22" s="15">
        <v>0</v>
      </c>
      <c r="U22" s="18">
        <v>0</v>
      </c>
      <c r="V22" s="14">
        <v>0.1145</v>
      </c>
      <c r="W22" s="19">
        <v>4033257272.0300002</v>
      </c>
      <c r="X22" s="12">
        <f t="shared" si="2"/>
        <v>0.10325573233897772</v>
      </c>
      <c r="Y22" s="13">
        <f t="shared" si="3"/>
        <v>47497754726.139999</v>
      </c>
    </row>
    <row r="23" spans="1:25" ht="16.5" customHeight="1" x14ac:dyDescent="0.25">
      <c r="A23" s="1" t="s">
        <v>32</v>
      </c>
      <c r="B23" s="16">
        <f>+SUMPRODUCT(C10:C22,B10:B22)/C23</f>
        <v>7.2388439408441765E-2</v>
      </c>
      <c r="C23" s="5">
        <f>+SUM(C10:C22)</f>
        <v>21339996537.870003</v>
      </c>
      <c r="D23" s="16">
        <f>+SUMPRODUCT(E10:E22,D10:D22)/E23</f>
        <v>9.0913311184149831E-2</v>
      </c>
      <c r="E23" s="5">
        <f>+SUM(E10:E22)</f>
        <v>264264458779.78998</v>
      </c>
      <c r="F23" s="16">
        <f>+SUMPRODUCT(G10:G22,F10:F22)/G23</f>
        <v>8.3937738707721657E-2</v>
      </c>
      <c r="G23" s="5">
        <f>+SUM(G10:G22)</f>
        <v>10703380253.519999</v>
      </c>
      <c r="H23" s="16">
        <f>+SUMPRODUCT(I10:I22,H10:H22)/I23</f>
        <v>8.0722406207319922E-2</v>
      </c>
      <c r="I23" s="5">
        <f>+SUM(I10:I22)</f>
        <v>385672178865.75995</v>
      </c>
      <c r="J23" s="16">
        <f>+SUMPRODUCT(K10:K22,J10:J22)/K23</f>
        <v>7.9167175142479868E-2</v>
      </c>
      <c r="K23" s="5">
        <f>+SUM(K10:K22)</f>
        <v>199352596195.76999</v>
      </c>
      <c r="L23" s="16">
        <f>+SUMPRODUCT(M10:M22,L10:L22)/M23</f>
        <v>9.4440155843910828E-2</v>
      </c>
      <c r="M23" s="5">
        <f>+SUM(M10:M22)</f>
        <v>10091985524.799999</v>
      </c>
      <c r="N23" s="16">
        <f>+SUMPRODUCT(O10:O22,N10:N22)/O23</f>
        <v>8.3247158828927401E-2</v>
      </c>
      <c r="O23" s="5">
        <f>+SUM(O10:O22)</f>
        <v>246668915556.06</v>
      </c>
      <c r="P23" s="16">
        <f>+SUMPRODUCT(P10:P22,Q10:Q22)/Q23</f>
        <v>8.3359131601653189E-2</v>
      </c>
      <c r="Q23" s="5">
        <f>+SUM(Q10:Q22)</f>
        <v>1138093511713.5701</v>
      </c>
      <c r="R23" s="16">
        <f>+SUMPRODUCT(S10:S22,R10:R22)/S23</f>
        <v>6.9115636853907411E-2</v>
      </c>
      <c r="S23" s="5">
        <f>+SUM(S10:S22)</f>
        <v>21873560355.019997</v>
      </c>
      <c r="T23" s="16">
        <f>+SUMPRODUCT(U10:U22,T10:T22)/U23</f>
        <v>0.10320405113285125</v>
      </c>
      <c r="U23" s="5">
        <f>+SUM(U10:U22)</f>
        <v>28302057686.350002</v>
      </c>
      <c r="V23" s="16">
        <f>+SUMPRODUCT(W10:W22,V10:V22)/W23</f>
        <v>7.1380764441421538E-2</v>
      </c>
      <c r="W23" s="5">
        <f>+SUM(W10:W22)</f>
        <v>84194368382.139999</v>
      </c>
      <c r="X23" s="16">
        <f>+SUMPRODUCT(X10:X22,Y10:Y22)/Y23</f>
        <v>8.2763110621017058E-2</v>
      </c>
      <c r="Y23" s="5">
        <f>SUM(Y10:Y22)</f>
        <v>1272463498137.0798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25" ht="18" customHeight="1" x14ac:dyDescent="0.25">
      <c r="A26" s="39" t="s">
        <v>33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25" x14ac:dyDescent="0.25">
      <c r="A27" s="39" t="s">
        <v>34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25">
      <c r="A29" s="39" t="s">
        <v>36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25" ht="15" customHeight="1" x14ac:dyDescent="0.25">
      <c r="A30" s="39" t="s">
        <v>37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25" ht="17.25" customHeight="1" x14ac:dyDescent="0.25">
      <c r="A31" s="39" t="s">
        <v>38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25" x14ac:dyDescent="0.25">
      <c r="A32" s="39" t="s">
        <v>39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</row>
  </sheetData>
  <mergeCells count="25">
    <mergeCell ref="A30:K30"/>
    <mergeCell ref="A31:K31"/>
    <mergeCell ref="A32:K32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8796-C5DC-4FFC-B669-A136618A2485}">
  <dimension ref="A1:Y32"/>
  <sheetViews>
    <sheetView showGridLines="0" zoomScale="80" zoomScaleNormal="8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Q13" sqref="Q13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0.85546875" bestFit="1" customWidth="1"/>
    <col min="6" max="6" width="9.42578125" customWidth="1"/>
    <col min="7" max="7" width="20" customWidth="1"/>
    <col min="8" max="8" width="9.42578125" customWidth="1"/>
    <col min="9" max="9" width="20.85546875" bestFit="1" customWidth="1"/>
    <col min="10" max="10" width="9.42578125" customWidth="1"/>
    <col min="11" max="11" width="20" customWidth="1"/>
    <col min="12" max="12" width="9.42578125" customWidth="1"/>
    <col min="13" max="13" width="20" customWidth="1"/>
    <col min="14" max="14" width="9.42578125" customWidth="1"/>
    <col min="15" max="15" width="20.85546875" bestFit="1" customWidth="1"/>
    <col min="16" max="16" width="9.42578125" customWidth="1"/>
    <col min="17" max="17" width="20.28515625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0.85546875" bestFit="1" customWidth="1"/>
  </cols>
  <sheetData>
    <row r="1" spans="1:25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25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5" x14ac:dyDescent="0.25">
      <c r="A3" s="32" t="s">
        <v>41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5" x14ac:dyDescent="0.25">
      <c r="A4" s="32" t="s">
        <v>42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5" x14ac:dyDescent="0.25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4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7" t="s">
        <v>9</v>
      </c>
      <c r="K7" s="38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25">
      <c r="A8" s="35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25">
      <c r="A9" s="36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19</v>
      </c>
      <c r="B10" s="21">
        <v>5.9299999999999999E-2</v>
      </c>
      <c r="C10" s="22">
        <v>2720427.52</v>
      </c>
      <c r="D10" s="23">
        <v>5.7299999999999997E-2</v>
      </c>
      <c r="E10" s="22">
        <v>1262424409.78</v>
      </c>
      <c r="F10" s="21">
        <v>5.9299999999999999E-2</v>
      </c>
      <c r="G10" s="22">
        <v>10609831.119999999</v>
      </c>
      <c r="H10" s="15">
        <v>0</v>
      </c>
      <c r="I10" s="18">
        <v>0</v>
      </c>
      <c r="J10" s="21">
        <v>5.9299999999999999E-2</v>
      </c>
      <c r="K10" s="22">
        <v>1233139414.24</v>
      </c>
      <c r="L10" s="15">
        <v>0</v>
      </c>
      <c r="M10" s="18">
        <v>0</v>
      </c>
      <c r="N10" s="21">
        <v>5.9299999999999999E-2</v>
      </c>
      <c r="O10" s="22">
        <v>1233139414.24</v>
      </c>
      <c r="P10" s="12">
        <f>+((B10*C10)+(D10*E10)+(F10*G10)+(H10*I10)+(J10*K10)+(L10*M10)+(N10*O10))/Q10</f>
        <v>5.8625273592111983E-2</v>
      </c>
      <c r="Q10" s="13">
        <f>+SUM(C10,E10,G10,I10,K10,M10,O10)</f>
        <v>3742033496.8999996</v>
      </c>
      <c r="R10" s="15">
        <v>0</v>
      </c>
      <c r="S10" s="18">
        <v>0</v>
      </c>
      <c r="T10" s="11">
        <v>5.9299999999999999E-2</v>
      </c>
      <c r="U10" s="17">
        <v>27160.6</v>
      </c>
      <c r="V10" s="15">
        <v>0</v>
      </c>
      <c r="W10" s="18">
        <v>0</v>
      </c>
      <c r="X10" s="12">
        <f>+(P10*Q10+R10*S10+T10*U10+V10*W10)/Y10</f>
        <v>5.8625278489406754E-2</v>
      </c>
      <c r="Y10" s="13">
        <f>+SUM(Q10+S10+U10+W10)</f>
        <v>3742060657.4999995</v>
      </c>
    </row>
    <row r="11" spans="1:25" x14ac:dyDescent="0.25">
      <c r="A11" s="2" t="s">
        <v>20</v>
      </c>
      <c r="B11" s="21">
        <v>5.9200000000000003E-2</v>
      </c>
      <c r="C11" s="22">
        <v>12905603129.809999</v>
      </c>
      <c r="D11" s="21">
        <v>6.4899999999999999E-2</v>
      </c>
      <c r="E11" s="22">
        <v>143877747085.10001</v>
      </c>
      <c r="F11" s="21">
        <v>5.5599999999999997E-2</v>
      </c>
      <c r="G11" s="22">
        <v>3822607551.3000002</v>
      </c>
      <c r="H11" s="21">
        <v>6.4000000000000001E-2</v>
      </c>
      <c r="I11" s="22">
        <v>164528255871.17999</v>
      </c>
      <c r="J11" s="21">
        <v>6.7599999999999993E-2</v>
      </c>
      <c r="K11" s="22">
        <v>114244992947.56</v>
      </c>
      <c r="L11" s="21">
        <v>7.4300000000000005E-2</v>
      </c>
      <c r="M11" s="22">
        <v>2798796592.9499998</v>
      </c>
      <c r="N11" s="21">
        <v>6.2399999999999997E-2</v>
      </c>
      <c r="O11" s="22">
        <v>97136560708.369995</v>
      </c>
      <c r="P11" s="12">
        <f>+((B11*C11)+(D11*E11)+(F11*G11)+(H11*I11)+(J11*K11)+(L11*M11)+(N11*O11))/Q11</f>
        <v>6.4593576138572986E-2</v>
      </c>
      <c r="Q11" s="13">
        <f t="shared" ref="Q11:Q22" si="0">+SUM(C11,E11,G11,I11,K11,M11,O11)</f>
        <v>539314563886.27002</v>
      </c>
      <c r="R11" s="11">
        <v>6.4899999999999999E-2</v>
      </c>
      <c r="S11" s="18">
        <v>14111430867.639999</v>
      </c>
      <c r="T11" s="11">
        <v>6.9699999999999998E-2</v>
      </c>
      <c r="U11" s="18">
        <v>12370385240.74</v>
      </c>
      <c r="V11" s="11">
        <v>6.2899999999999998E-2</v>
      </c>
      <c r="W11" s="17">
        <v>52477415587.099998</v>
      </c>
      <c r="X11" s="12">
        <f t="shared" ref="X11:X22" si="1">+(P11*Q11+R11*S11+T11*U11+V11*W11)/Y11</f>
        <v>6.4558992771948029E-2</v>
      </c>
      <c r="Y11" s="13">
        <f t="shared" ref="Y11:Y22" si="2">+SUM(Q11+S11+U11+W11)</f>
        <v>618273795581.75</v>
      </c>
    </row>
    <row r="12" spans="1:25" ht="17.25" x14ac:dyDescent="0.25">
      <c r="A12" s="2" t="s">
        <v>21</v>
      </c>
      <c r="B12" s="21">
        <v>0.10580000000000001</v>
      </c>
      <c r="C12" s="22">
        <v>887080529.50999999</v>
      </c>
      <c r="D12" s="21">
        <v>0.10150000000000001</v>
      </c>
      <c r="E12" s="22">
        <v>15763242638.879999</v>
      </c>
      <c r="F12" s="21">
        <v>0.10150000000000001</v>
      </c>
      <c r="G12" s="22">
        <v>560578502.52999997</v>
      </c>
      <c r="H12" s="21">
        <v>0.1013</v>
      </c>
      <c r="I12" s="22">
        <v>25707073111.029999</v>
      </c>
      <c r="J12" s="21">
        <v>0.10059999999999999</v>
      </c>
      <c r="K12" s="22">
        <v>9248647963.8999996</v>
      </c>
      <c r="L12" s="21">
        <v>0.1</v>
      </c>
      <c r="M12" s="22">
        <v>48462450</v>
      </c>
      <c r="N12" s="21">
        <v>0.1017</v>
      </c>
      <c r="O12" s="22">
        <v>19867166020.490002</v>
      </c>
      <c r="P12" s="12">
        <f t="shared" ref="P12:P22" si="3">+((B12*C12)+(D12*E12)+(F12*G12)+(H12*I12)+(J12*K12)+(L12*M12)+(N12*O12))/Q12</f>
        <v>0.10142022985011293</v>
      </c>
      <c r="Q12" s="13">
        <f t="shared" si="0"/>
        <v>72082251216.339996</v>
      </c>
      <c r="R12" s="14">
        <v>0.1037</v>
      </c>
      <c r="S12" s="17">
        <v>676346199</v>
      </c>
      <c r="T12" s="14">
        <v>9.5299999999999996E-2</v>
      </c>
      <c r="U12" s="17">
        <v>360336168.12</v>
      </c>
      <c r="V12" s="14">
        <v>0.10249999999999999</v>
      </c>
      <c r="W12" s="17">
        <v>3991740396.96</v>
      </c>
      <c r="X12" s="12">
        <f t="shared" si="1"/>
        <v>0.1014675220814184</v>
      </c>
      <c r="Y12" s="13">
        <f t="shared" si="2"/>
        <v>77110673980.419998</v>
      </c>
    </row>
    <row r="13" spans="1:25" x14ac:dyDescent="0.25">
      <c r="A13" s="2" t="s">
        <v>22</v>
      </c>
      <c r="B13" s="21">
        <v>0.1009</v>
      </c>
      <c r="C13" s="22">
        <v>1721367355.5799999</v>
      </c>
      <c r="D13" s="21">
        <v>9.8500000000000004E-2</v>
      </c>
      <c r="E13" s="22">
        <v>3914643114.3499999</v>
      </c>
      <c r="F13" s="21">
        <v>0.1095</v>
      </c>
      <c r="G13" s="22">
        <v>1776124194.8</v>
      </c>
      <c r="H13" s="21">
        <v>8.6300000000000002E-2</v>
      </c>
      <c r="I13" s="22">
        <v>7798027731.4499998</v>
      </c>
      <c r="J13" s="21">
        <v>8.5400000000000004E-2</v>
      </c>
      <c r="K13" s="22">
        <v>3229326939.4499998</v>
      </c>
      <c r="L13" s="15">
        <v>0</v>
      </c>
      <c r="M13" s="18">
        <v>0</v>
      </c>
      <c r="N13" s="21">
        <v>6.2300000000000001E-2</v>
      </c>
      <c r="O13" s="22">
        <v>5065751197.75</v>
      </c>
      <c r="P13" s="12">
        <f t="shared" si="3"/>
        <v>8.5858067390509996E-2</v>
      </c>
      <c r="Q13" s="13">
        <f t="shared" si="0"/>
        <v>23505240533.380001</v>
      </c>
      <c r="R13" s="14">
        <v>8.8400000000000006E-2</v>
      </c>
      <c r="S13" s="17">
        <v>137086774.25999999</v>
      </c>
      <c r="T13" s="14">
        <v>8.4400000000000003E-2</v>
      </c>
      <c r="U13" s="17">
        <v>951993478.12</v>
      </c>
      <c r="V13" s="14">
        <v>7.5200000000000003E-2</v>
      </c>
      <c r="W13" s="17">
        <v>1282561622.97</v>
      </c>
      <c r="X13" s="12">
        <f t="shared" si="1"/>
        <v>8.5289635951113066E-2</v>
      </c>
      <c r="Y13" s="13">
        <f t="shared" si="2"/>
        <v>25876882408.73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21">
        <v>8.5699999999999998E-2</v>
      </c>
      <c r="E14" s="22">
        <v>7962849529.8000002</v>
      </c>
      <c r="F14" s="15">
        <v>0</v>
      </c>
      <c r="G14" s="18">
        <v>0</v>
      </c>
      <c r="H14" s="21">
        <v>8.7300000000000003E-2</v>
      </c>
      <c r="I14" s="22">
        <v>673420647.20000005</v>
      </c>
      <c r="J14" s="21">
        <v>0.10290000000000001</v>
      </c>
      <c r="K14" s="22">
        <v>2068322580.02</v>
      </c>
      <c r="L14" s="15">
        <v>0</v>
      </c>
      <c r="M14" s="18">
        <v>0</v>
      </c>
      <c r="N14" s="21">
        <v>0</v>
      </c>
      <c r="O14" s="22">
        <v>0</v>
      </c>
      <c r="P14" s="12">
        <f t="shared" si="3"/>
        <v>8.9124008950534572E-2</v>
      </c>
      <c r="Q14" s="13">
        <f t="shared" si="0"/>
        <v>10704592757.02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1"/>
        <v>8.9124008950534572E-2</v>
      </c>
      <c r="Y14" s="13">
        <f t="shared" si="2"/>
        <v>10704592757.02</v>
      </c>
    </row>
    <row r="15" spans="1:25" ht="17.25" x14ac:dyDescent="0.25">
      <c r="A15" s="2" t="s">
        <v>24</v>
      </c>
      <c r="B15" s="21">
        <v>9.0499999999999997E-2</v>
      </c>
      <c r="C15" s="22">
        <v>128606223.31999999</v>
      </c>
      <c r="D15" s="21">
        <v>9.4299999999999995E-2</v>
      </c>
      <c r="E15" s="22">
        <v>4471833498.8699999</v>
      </c>
      <c r="F15" s="21">
        <v>0.1125</v>
      </c>
      <c r="G15" s="22">
        <v>1234529737.5699999</v>
      </c>
      <c r="H15" s="21">
        <v>9.01E-2</v>
      </c>
      <c r="I15" s="22">
        <v>7881866896.1000004</v>
      </c>
      <c r="J15" s="21">
        <v>9.98E-2</v>
      </c>
      <c r="K15" s="22">
        <v>7245947995.3299999</v>
      </c>
      <c r="L15" s="21">
        <v>0.125</v>
      </c>
      <c r="M15" s="22">
        <v>2492530775.1900001</v>
      </c>
      <c r="N15" s="21">
        <v>9.4399999999999998E-2</v>
      </c>
      <c r="O15" s="22">
        <v>11990327843.370001</v>
      </c>
      <c r="P15" s="12">
        <f t="shared" si="3"/>
        <v>9.7303143101660425E-2</v>
      </c>
      <c r="Q15" s="13">
        <f t="shared" si="0"/>
        <v>35445642969.75</v>
      </c>
      <c r="R15" s="14">
        <v>9.1200000000000003E-2</v>
      </c>
      <c r="S15" s="17">
        <v>705790992.26999998</v>
      </c>
      <c r="T15" s="14">
        <v>0.1144</v>
      </c>
      <c r="U15" s="17">
        <v>1932879362.5</v>
      </c>
      <c r="V15" s="14">
        <v>8.4900000000000003E-2</v>
      </c>
      <c r="W15" s="17">
        <v>2619452353.1999998</v>
      </c>
      <c r="X15" s="12">
        <f t="shared" si="1"/>
        <v>9.7210993791012168E-2</v>
      </c>
      <c r="Y15" s="13">
        <f t="shared" si="2"/>
        <v>40703765677.719994</v>
      </c>
    </row>
    <row r="16" spans="1:25" ht="18" customHeight="1" x14ac:dyDescent="0.25">
      <c r="A16" s="2" t="s">
        <v>25</v>
      </c>
      <c r="B16" s="21">
        <v>0</v>
      </c>
      <c r="C16" s="22">
        <v>0</v>
      </c>
      <c r="D16" s="21">
        <v>0</v>
      </c>
      <c r="E16" s="22">
        <v>0</v>
      </c>
      <c r="F16" s="21">
        <v>0.1172</v>
      </c>
      <c r="G16" s="22">
        <v>5167489.05</v>
      </c>
      <c r="H16" s="21">
        <v>0.105</v>
      </c>
      <c r="I16" s="22">
        <v>215650968.00999999</v>
      </c>
      <c r="J16" s="21">
        <v>0</v>
      </c>
      <c r="K16" s="22">
        <v>0</v>
      </c>
      <c r="L16" s="15">
        <v>0</v>
      </c>
      <c r="M16" s="18">
        <v>0</v>
      </c>
      <c r="N16" s="21">
        <v>0</v>
      </c>
      <c r="O16" s="22">
        <v>0</v>
      </c>
      <c r="P16" s="12">
        <f t="shared" si="3"/>
        <v>0.10528549862746694</v>
      </c>
      <c r="Q16" s="13">
        <f t="shared" si="0"/>
        <v>220818457.06</v>
      </c>
      <c r="R16" s="15">
        <v>0</v>
      </c>
      <c r="S16" s="18">
        <v>0</v>
      </c>
      <c r="T16" s="11">
        <v>0.14649999999999999</v>
      </c>
      <c r="U16" s="18">
        <v>5582660346.3299999</v>
      </c>
      <c r="V16" s="15">
        <v>0</v>
      </c>
      <c r="W16" s="18">
        <v>0</v>
      </c>
      <c r="X16" s="12">
        <f>+(P16*Q16+R16*S16+T16*U16+V16*W16)/Y16</f>
        <v>0.14493181600038516</v>
      </c>
      <c r="Y16" s="13">
        <f t="shared" si="2"/>
        <v>5803478803.3900003</v>
      </c>
    </row>
    <row r="17" spans="1:25" ht="19.5" customHeight="1" x14ac:dyDescent="0.25">
      <c r="A17" s="2" t="s">
        <v>26</v>
      </c>
      <c r="B17" s="21">
        <v>8.2600000000000007E-2</v>
      </c>
      <c r="C17" s="22">
        <v>1231171475.0599999</v>
      </c>
      <c r="D17" s="21">
        <v>0.1371</v>
      </c>
      <c r="E17" s="22">
        <v>37683824343.75</v>
      </c>
      <c r="F17" s="21">
        <v>6.3500000000000001E-2</v>
      </c>
      <c r="G17" s="22">
        <v>373377815.25999999</v>
      </c>
      <c r="H17" s="21">
        <v>9.5200000000000007E-2</v>
      </c>
      <c r="I17" s="22">
        <v>76657158221.630005</v>
      </c>
      <c r="J17" s="21">
        <v>9.5000000000000001E-2</v>
      </c>
      <c r="K17" s="22">
        <v>44667900289.889999</v>
      </c>
      <c r="L17" s="15">
        <v>0</v>
      </c>
      <c r="M17" s="18">
        <v>0</v>
      </c>
      <c r="N17" s="21">
        <v>0.13189999999999999</v>
      </c>
      <c r="O17" s="22">
        <v>20152725446.549999</v>
      </c>
      <c r="P17" s="12">
        <f t="shared" si="3"/>
        <v>0.10782556485630178</v>
      </c>
      <c r="Q17" s="13">
        <f t="shared" si="0"/>
        <v>180766157592.14001</v>
      </c>
      <c r="R17" s="11">
        <v>7.22E-2</v>
      </c>
      <c r="S17" s="18">
        <v>4835031632.1599998</v>
      </c>
      <c r="T17" s="15">
        <v>0</v>
      </c>
      <c r="U17" s="18">
        <v>0</v>
      </c>
      <c r="V17" s="11">
        <v>7.5700000000000003E-2</v>
      </c>
      <c r="W17" s="17">
        <v>20576569387.41</v>
      </c>
      <c r="X17" s="12">
        <f>+(P17*Q17+R17*S17+T17*U17+V17*W17)/Y17</f>
        <v>0.10378398125882692</v>
      </c>
      <c r="Y17" s="13">
        <f t="shared" si="2"/>
        <v>206177758611.71002</v>
      </c>
    </row>
    <row r="18" spans="1:25" ht="19.5" customHeight="1" x14ac:dyDescent="0.25">
      <c r="A18" s="2" t="s">
        <v>27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12">
        <v>0</v>
      </c>
      <c r="Y18" s="13">
        <f t="shared" si="2"/>
        <v>0</v>
      </c>
    </row>
    <row r="19" spans="1:25" s="6" customFormat="1" ht="17.25" x14ac:dyDescent="0.2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12">
        <v>0</v>
      </c>
      <c r="Y19" s="13">
        <f t="shared" si="2"/>
        <v>0</v>
      </c>
    </row>
    <row r="20" spans="1:25" ht="17.25" x14ac:dyDescent="0.25">
      <c r="A20" s="2" t="s">
        <v>29</v>
      </c>
      <c r="B20" s="14">
        <v>6.7299999999999999E-2</v>
      </c>
      <c r="C20" s="19">
        <v>2794993408.52</v>
      </c>
      <c r="D20" s="14">
        <v>8.6099999999999996E-2</v>
      </c>
      <c r="E20" s="17">
        <v>23236034752.630001</v>
      </c>
      <c r="F20" s="14">
        <v>9.1200000000000003E-2</v>
      </c>
      <c r="G20" s="17">
        <v>3580292688.04</v>
      </c>
      <c r="H20" s="14">
        <v>9.2499999999999999E-2</v>
      </c>
      <c r="I20" s="17">
        <v>96129021095.559998</v>
      </c>
      <c r="J20" s="14">
        <v>8.6900000000000005E-2</v>
      </c>
      <c r="K20" s="17">
        <v>12901044465.16</v>
      </c>
      <c r="L20" s="14">
        <v>9.01E-2</v>
      </c>
      <c r="M20" s="17">
        <v>4821608266.2200003</v>
      </c>
      <c r="N20" s="14">
        <v>0.1024</v>
      </c>
      <c r="O20" s="19">
        <v>89292721801.860001</v>
      </c>
      <c r="P20" s="12">
        <f t="shared" si="3"/>
        <v>9.4976336173006992E-2</v>
      </c>
      <c r="Q20" s="13">
        <f t="shared" si="0"/>
        <v>232755716477.98999</v>
      </c>
      <c r="R20" s="14">
        <v>7.0099999999999996E-2</v>
      </c>
      <c r="S20" s="19">
        <v>1697097035.8800001</v>
      </c>
      <c r="T20" s="14">
        <v>0.1246</v>
      </c>
      <c r="U20" s="19">
        <v>7257193304.5699997</v>
      </c>
      <c r="V20" s="14">
        <v>7.3800000000000004E-2</v>
      </c>
      <c r="W20" s="19">
        <v>280260664.12</v>
      </c>
      <c r="X20" s="12">
        <f t="shared" si="1"/>
        <v>9.5665753173514514E-2</v>
      </c>
      <c r="Y20" s="13">
        <f t="shared" si="2"/>
        <v>241990267482.56</v>
      </c>
    </row>
    <row r="21" spans="1:25" ht="32.25" x14ac:dyDescent="0.25">
      <c r="A21" s="2" t="s">
        <v>30</v>
      </c>
      <c r="B21" s="11">
        <v>6.6500000000000004E-2</v>
      </c>
      <c r="C21" s="19">
        <v>95379009.680000007</v>
      </c>
      <c r="D21" s="11">
        <v>6.6500000000000004E-2</v>
      </c>
      <c r="E21" s="17">
        <v>2062899467.5599999</v>
      </c>
      <c r="F21" s="11">
        <v>6.6500000000000004E-2</v>
      </c>
      <c r="G21" s="17">
        <v>44215557.060000002</v>
      </c>
      <c r="H21" s="11">
        <v>6.6500000000000004E-2</v>
      </c>
      <c r="I21" s="17">
        <v>3139984366.9200001</v>
      </c>
      <c r="J21" s="11">
        <v>6.6500000000000004E-2</v>
      </c>
      <c r="K21" s="17">
        <v>2922517404.27</v>
      </c>
      <c r="L21" s="15">
        <v>0</v>
      </c>
      <c r="M21" s="18">
        <v>0</v>
      </c>
      <c r="N21" s="11">
        <v>6.6500000000000004E-2</v>
      </c>
      <c r="O21" s="19">
        <v>1495996660.1800001</v>
      </c>
      <c r="P21" s="12">
        <f t="shared" si="3"/>
        <v>6.6500000000000004E-2</v>
      </c>
      <c r="Q21" s="13">
        <f t="shared" si="0"/>
        <v>9760992465.6700001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1"/>
        <v>6.6500000000000004E-2</v>
      </c>
      <c r="Y21" s="13">
        <f t="shared" si="2"/>
        <v>9760992465.6700001</v>
      </c>
    </row>
    <row r="22" spans="1:25" ht="30" x14ac:dyDescent="0.25">
      <c r="A22" s="2" t="s">
        <v>31</v>
      </c>
      <c r="B22" s="11">
        <v>0.1179</v>
      </c>
      <c r="C22" s="19">
        <v>1841537041.78</v>
      </c>
      <c r="D22" s="14">
        <v>9.5600000000000004E-2</v>
      </c>
      <c r="E22" s="17">
        <v>27247565641.299999</v>
      </c>
      <c r="F22" s="14">
        <v>9.2499999999999999E-2</v>
      </c>
      <c r="G22" s="17">
        <v>45722709.810000002</v>
      </c>
      <c r="H22" s="11">
        <v>0.1114</v>
      </c>
      <c r="I22" s="18">
        <v>7190451515.79</v>
      </c>
      <c r="J22" s="14">
        <v>0.1144</v>
      </c>
      <c r="K22" s="17">
        <v>3960253808.6100001</v>
      </c>
      <c r="L22" s="15">
        <v>0</v>
      </c>
      <c r="M22" s="18">
        <v>0</v>
      </c>
      <c r="N22" s="14">
        <v>0.1149</v>
      </c>
      <c r="O22" s="19">
        <v>3390312563.46</v>
      </c>
      <c r="P22" s="12">
        <f t="shared" si="3"/>
        <v>0.10234101406044691</v>
      </c>
      <c r="Q22" s="13">
        <f t="shared" si="0"/>
        <v>43675843280.75</v>
      </c>
      <c r="R22" s="14">
        <v>5.0500000000000003E-2</v>
      </c>
      <c r="S22" s="19">
        <v>112387784</v>
      </c>
      <c r="T22" s="15">
        <v>0</v>
      </c>
      <c r="U22" s="18">
        <v>0</v>
      </c>
      <c r="V22" s="14">
        <v>0.1144</v>
      </c>
      <c r="W22" s="19">
        <v>4066863484.27</v>
      </c>
      <c r="X22" s="12">
        <f t="shared" si="1"/>
        <v>0.10324407262279202</v>
      </c>
      <c r="Y22" s="13">
        <f t="shared" si="2"/>
        <v>47855094549.019997</v>
      </c>
    </row>
    <row r="23" spans="1:25" ht="16.5" customHeight="1" x14ac:dyDescent="0.25">
      <c r="A23" s="1" t="s">
        <v>32</v>
      </c>
      <c r="B23" s="16">
        <f>+SUMPRODUCT(C10:C22,B10:B22)/C23</f>
        <v>7.2037008581170764E-2</v>
      </c>
      <c r="C23" s="5">
        <f>+SUM(C10:C22)</f>
        <v>21608458600.779999</v>
      </c>
      <c r="D23" s="16">
        <f>+SUMPRODUCT(E10:E22,D10:D22)/E23</f>
        <v>8.3776516190980643E-2</v>
      </c>
      <c r="E23" s="5">
        <f>+SUM(E10:E22)</f>
        <v>267483064482.01999</v>
      </c>
      <c r="F23" s="16">
        <f>+SUMPRODUCT(G10:G22,F10:F22)/G23</f>
        <v>8.394513026839677E-2</v>
      </c>
      <c r="G23" s="5">
        <f>+SUM(G10:G22)</f>
        <v>11453226076.539999</v>
      </c>
      <c r="H23" s="16">
        <f>+SUMPRODUCT(I10:I22,H10:H22)/I23</f>
        <v>8.1549909686189359E-2</v>
      </c>
      <c r="I23" s="5">
        <f>+SUM(I10:I22)</f>
        <v>389920910424.87</v>
      </c>
      <c r="J23" s="16">
        <f>+SUMPRODUCT(K10:K22,J10:J22)/K23</f>
        <v>7.9070232879563634E-2</v>
      </c>
      <c r="K23" s="5">
        <f>+SUM(K10:K22)</f>
        <v>201722093808.42999</v>
      </c>
      <c r="L23" s="16">
        <f>+SUMPRODUCT(M10:M22,L10:L22)/M23</f>
        <v>9.4356118673973283E-2</v>
      </c>
      <c r="M23" s="5">
        <f>+SUM(M10:M22)</f>
        <v>10161398084.360001</v>
      </c>
      <c r="N23" s="16">
        <f>+SUMPRODUCT(O10:O22,N10:N22)/O23</f>
        <v>8.7704343091354206E-2</v>
      </c>
      <c r="O23" s="5">
        <f>+SUM(O10:O22)</f>
        <v>249624701656.26999</v>
      </c>
      <c r="P23" s="16">
        <f>+SUMPRODUCT(P10:P22,Q10:Q22)/Q23</f>
        <v>8.2924659115460791E-2</v>
      </c>
      <c r="Q23" s="5">
        <f>+SUM(Q10:Q22)</f>
        <v>1151973853133.27</v>
      </c>
      <c r="R23" s="16">
        <f>+SUMPRODUCT(S10:S22,R10:R22)/S23</f>
        <v>6.8964091138318764E-2</v>
      </c>
      <c r="S23" s="5">
        <f>+SUM(S10:S22)</f>
        <v>22275171285.210003</v>
      </c>
      <c r="T23" s="16">
        <f>+SUMPRODUCT(U10:U22,T10:T22)/U23</f>
        <v>0.10262113591768374</v>
      </c>
      <c r="U23" s="5">
        <f>+SUM(U10:U22)</f>
        <v>28455475060.980003</v>
      </c>
      <c r="V23" s="16">
        <f>+SUMPRODUCT(W10:W22,V10:V22)/W23</f>
        <v>7.1193052468782381E-2</v>
      </c>
      <c r="W23" s="5">
        <f>+SUM(W10:W22)</f>
        <v>85294863496.029999</v>
      </c>
      <c r="X23" s="16">
        <f>+SUMPRODUCT(X10:X22,Y10:Y22)/Y23</f>
        <v>8.2341469986952895E-2</v>
      </c>
      <c r="Y23" s="5">
        <f>SUM(Y10:Y22)</f>
        <v>1287999362975.49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39" t="s">
        <v>43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25" ht="18" customHeight="1" x14ac:dyDescent="0.25">
      <c r="A26" s="39" t="s">
        <v>33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25" x14ac:dyDescent="0.25">
      <c r="A27" s="39" t="s">
        <v>34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15" customHeight="1" x14ac:dyDescent="0.25">
      <c r="A29" s="39" t="s">
        <v>36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25" ht="15" customHeight="1" x14ac:dyDescent="0.25">
      <c r="A30" s="39" t="s">
        <v>37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25" ht="17.25" customHeight="1" x14ac:dyDescent="0.25">
      <c r="A31" s="39" t="s">
        <v>38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25" x14ac:dyDescent="0.25">
      <c r="A32" s="39" t="s">
        <v>39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</row>
  </sheetData>
  <mergeCells count="25">
    <mergeCell ref="B7:C8"/>
    <mergeCell ref="D7:E8"/>
    <mergeCell ref="F7:G8"/>
    <mergeCell ref="H7:I8"/>
    <mergeCell ref="A1:K1"/>
    <mergeCell ref="A2:W2"/>
    <mergeCell ref="A3:W3"/>
    <mergeCell ref="A4:W4"/>
    <mergeCell ref="A5:W5"/>
    <mergeCell ref="A30:K30"/>
    <mergeCell ref="A31:K31"/>
    <mergeCell ref="A32:K32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BBC35-9ADD-4903-BC7C-99E833F51973}">
  <dimension ref="A1:Y31"/>
  <sheetViews>
    <sheetView showGridLines="0" tabSelected="1" zoomScaleNormal="100" workbookViewId="0">
      <pane xSplit="1" ySplit="9" topLeftCell="B12" activePane="bottomRight" state="frozen"/>
      <selection pane="topRight" activeCell="B1" sqref="B1"/>
      <selection pane="bottomLeft" activeCell="A10" sqref="A10"/>
      <selection pane="bottomRight" activeCell="M32" sqref="M32"/>
    </sheetView>
  </sheetViews>
  <sheetFormatPr baseColWidth="10" defaultColWidth="11.42578125" defaultRowHeight="15" x14ac:dyDescent="0.25"/>
  <cols>
    <col min="1" max="1" width="58.5703125" customWidth="1"/>
    <col min="2" max="2" width="9.42578125" customWidth="1"/>
    <col min="3" max="3" width="20" customWidth="1"/>
    <col min="4" max="4" width="9.42578125" customWidth="1"/>
    <col min="5" max="5" width="20.85546875" bestFit="1" customWidth="1"/>
    <col min="6" max="6" width="9.42578125" customWidth="1"/>
    <col min="7" max="7" width="20" customWidth="1"/>
    <col min="8" max="8" width="9.42578125" customWidth="1"/>
    <col min="9" max="9" width="20.85546875" bestFit="1" customWidth="1"/>
    <col min="10" max="10" width="9.42578125" customWidth="1"/>
    <col min="11" max="11" width="20" customWidth="1"/>
    <col min="12" max="12" width="9.42578125" customWidth="1"/>
    <col min="13" max="13" width="20" customWidth="1"/>
    <col min="14" max="14" width="9.42578125" customWidth="1"/>
    <col min="15" max="15" width="20.85546875" bestFit="1" customWidth="1"/>
    <col min="16" max="16" width="9.42578125" customWidth="1"/>
    <col min="17" max="17" width="20.28515625" customWidth="1"/>
    <col min="18" max="18" width="9.42578125" customWidth="1"/>
    <col min="19" max="19" width="20" customWidth="1"/>
    <col min="20" max="20" width="9.42578125" customWidth="1"/>
    <col min="21" max="21" width="20" customWidth="1"/>
    <col min="22" max="22" width="9.42578125" customWidth="1"/>
    <col min="23" max="23" width="20" customWidth="1"/>
    <col min="24" max="24" width="9.42578125" customWidth="1"/>
    <col min="25" max="25" width="20.85546875" bestFit="1" customWidth="1"/>
  </cols>
  <sheetData>
    <row r="1" spans="1:25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25" x14ac:dyDescent="0.25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5" x14ac:dyDescent="0.25">
      <c r="A3" s="32" t="s">
        <v>41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5" x14ac:dyDescent="0.25">
      <c r="A4" s="32" t="s">
        <v>44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5" x14ac:dyDescent="0.25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</row>
    <row r="6" spans="1:2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25" ht="9" customHeight="1" x14ac:dyDescent="0.25">
      <c r="A7" s="34" t="s">
        <v>4</v>
      </c>
      <c r="B7" s="27" t="s">
        <v>5</v>
      </c>
      <c r="C7" s="28"/>
      <c r="D7" s="27" t="s">
        <v>6</v>
      </c>
      <c r="E7" s="28"/>
      <c r="F7" s="27" t="s">
        <v>7</v>
      </c>
      <c r="G7" s="28"/>
      <c r="H7" s="27" t="s">
        <v>8</v>
      </c>
      <c r="I7" s="28"/>
      <c r="J7" s="37" t="s">
        <v>9</v>
      </c>
      <c r="K7" s="38"/>
      <c r="L7" s="27" t="s">
        <v>10</v>
      </c>
      <c r="M7" s="28"/>
      <c r="N7" s="27" t="s">
        <v>11</v>
      </c>
      <c r="O7" s="28"/>
      <c r="P7" s="27" t="s">
        <v>12</v>
      </c>
      <c r="Q7" s="28"/>
      <c r="R7" s="27" t="s">
        <v>13</v>
      </c>
      <c r="S7" s="28"/>
      <c r="T7" s="27" t="s">
        <v>14</v>
      </c>
      <c r="U7" s="28"/>
      <c r="V7" s="27" t="s">
        <v>15</v>
      </c>
      <c r="W7" s="28"/>
      <c r="X7" s="27" t="s">
        <v>16</v>
      </c>
      <c r="Y7" s="28"/>
    </row>
    <row r="8" spans="1:25" ht="24" customHeight="1" x14ac:dyDescent="0.25">
      <c r="A8" s="35"/>
      <c r="B8" s="29"/>
      <c r="C8" s="30"/>
      <c r="D8" s="29"/>
      <c r="E8" s="30"/>
      <c r="F8" s="29"/>
      <c r="G8" s="30"/>
      <c r="H8" s="29"/>
      <c r="I8" s="30"/>
      <c r="J8" s="29"/>
      <c r="K8" s="30"/>
      <c r="L8" s="29"/>
      <c r="M8" s="30"/>
      <c r="N8" s="29"/>
      <c r="O8" s="30"/>
      <c r="P8" s="29"/>
      <c r="Q8" s="30"/>
      <c r="R8" s="29"/>
      <c r="S8" s="30"/>
      <c r="T8" s="29"/>
      <c r="U8" s="30"/>
      <c r="V8" s="29"/>
      <c r="W8" s="30"/>
      <c r="X8" s="29"/>
      <c r="Y8" s="30"/>
    </row>
    <row r="9" spans="1:25" ht="17.25" customHeight="1" x14ac:dyDescent="0.25">
      <c r="A9" s="36"/>
      <c r="B9" s="9" t="s">
        <v>17</v>
      </c>
      <c r="C9" s="9" t="s">
        <v>18</v>
      </c>
      <c r="D9" s="9" t="s">
        <v>17</v>
      </c>
      <c r="E9" s="9" t="s">
        <v>18</v>
      </c>
      <c r="F9" s="9" t="s">
        <v>17</v>
      </c>
      <c r="G9" s="9" t="s">
        <v>18</v>
      </c>
      <c r="H9" s="9" t="s">
        <v>17</v>
      </c>
      <c r="I9" s="9" t="s">
        <v>18</v>
      </c>
      <c r="J9" s="9" t="s">
        <v>17</v>
      </c>
      <c r="K9" s="9" t="s">
        <v>18</v>
      </c>
      <c r="L9" s="9" t="s">
        <v>17</v>
      </c>
      <c r="M9" s="9" t="s">
        <v>18</v>
      </c>
      <c r="N9" s="9" t="s">
        <v>17</v>
      </c>
      <c r="O9" s="9" t="s">
        <v>18</v>
      </c>
      <c r="P9" s="9" t="s">
        <v>17</v>
      </c>
      <c r="Q9" s="9" t="s">
        <v>18</v>
      </c>
      <c r="R9" s="9" t="s">
        <v>17</v>
      </c>
      <c r="S9" s="9" t="s">
        <v>18</v>
      </c>
      <c r="T9" s="9" t="s">
        <v>17</v>
      </c>
      <c r="U9" s="9" t="s">
        <v>18</v>
      </c>
      <c r="V9" s="9" t="s">
        <v>17</v>
      </c>
      <c r="W9" s="9" t="s">
        <v>18</v>
      </c>
      <c r="X9" s="9" t="s">
        <v>17</v>
      </c>
      <c r="Y9" s="9" t="s">
        <v>18</v>
      </c>
    </row>
    <row r="10" spans="1:25" ht="17.25" x14ac:dyDescent="0.25">
      <c r="A10" s="2" t="s">
        <v>47</v>
      </c>
      <c r="B10" s="24">
        <v>5.9299999999999999E-2</v>
      </c>
      <c r="C10" s="25">
        <v>2720427.52</v>
      </c>
      <c r="D10" s="26">
        <v>5.7299999999999997E-2</v>
      </c>
      <c r="E10" s="25">
        <v>1262424409.8900001</v>
      </c>
      <c r="F10" s="24">
        <v>5.9299999999999999E-2</v>
      </c>
      <c r="G10" s="25">
        <v>10609831.119999999</v>
      </c>
      <c r="H10" s="15">
        <v>0</v>
      </c>
      <c r="I10" s="18">
        <v>0</v>
      </c>
      <c r="J10" s="24">
        <v>5.9299999999999999E-2</v>
      </c>
      <c r="K10" s="25">
        <v>1233139414.3399999</v>
      </c>
      <c r="L10" s="15">
        <v>0</v>
      </c>
      <c r="M10" s="18">
        <v>0</v>
      </c>
      <c r="N10" s="24">
        <v>5.9299999999999999E-2</v>
      </c>
      <c r="O10" s="25">
        <v>1233139414.3399999</v>
      </c>
      <c r="P10" s="12">
        <f>+((B10*C10)+(D10*E10)+(F10*G10)+(H10*I10)+(J10*K10)+(L10*M10)+(N10*O10))/Q10</f>
        <v>5.8625273592109076E-2</v>
      </c>
      <c r="Q10" s="13">
        <f>+SUM(C10,E10,G10,I10,K10,M10,O10)</f>
        <v>3742033497.21</v>
      </c>
      <c r="R10" s="24">
        <v>5.9299999999999999E-2</v>
      </c>
      <c r="S10" s="18">
        <v>0</v>
      </c>
      <c r="T10" s="24">
        <v>5.9299999999999999E-2</v>
      </c>
      <c r="U10" s="18">
        <v>27160.6</v>
      </c>
      <c r="V10" s="24">
        <v>5.9299999999999999E-2</v>
      </c>
      <c r="W10" s="18">
        <v>0</v>
      </c>
      <c r="X10" s="12">
        <f>+(P10*Q10+R10*S10+T10*U10+V10*W10)/Y10</f>
        <v>5.8625278489403847E-2</v>
      </c>
      <c r="Y10" s="13">
        <f>+SUM(Q10+S10+U10+W10)</f>
        <v>3742060657.8099999</v>
      </c>
    </row>
    <row r="11" spans="1:25" x14ac:dyDescent="0.25">
      <c r="A11" s="2" t="s">
        <v>20</v>
      </c>
      <c r="B11" s="24">
        <v>0.06</v>
      </c>
      <c r="C11" s="25">
        <v>13717764650.65</v>
      </c>
      <c r="D11" s="24">
        <v>6.5100000000000005E-2</v>
      </c>
      <c r="E11" s="25">
        <v>148471440466.32999</v>
      </c>
      <c r="F11" s="24">
        <v>5.5199999999999999E-2</v>
      </c>
      <c r="G11" s="25">
        <v>5144732526.29</v>
      </c>
      <c r="H11" s="24">
        <v>6.4000000000000001E-2</v>
      </c>
      <c r="I11" s="25">
        <v>164925917886.29999</v>
      </c>
      <c r="J11" s="24">
        <v>6.2899999999999998E-2</v>
      </c>
      <c r="K11" s="25">
        <v>114562603425.81</v>
      </c>
      <c r="L11" s="24">
        <v>7.7200000000000005E-2</v>
      </c>
      <c r="M11" s="25">
        <v>2821503563.1100001</v>
      </c>
      <c r="N11" s="24">
        <v>6.2399999999999997E-2</v>
      </c>
      <c r="O11" s="25">
        <v>97121673516.210007</v>
      </c>
      <c r="P11" s="12">
        <f>+((B11*C11)+(D11*E11)+(F11*G11)+(H11*I11)+(J11*K11)+(L11*M11)+(N11*O11))/Q11</f>
        <v>6.3668970025265503E-2</v>
      </c>
      <c r="Q11" s="13">
        <f t="shared" ref="Q11:Q22" si="0">+SUM(C11,E11,G11,I11,K11,M11,O11)</f>
        <v>546765636034.69995</v>
      </c>
      <c r="R11" s="11">
        <v>6.4899999999999999E-2</v>
      </c>
      <c r="S11" s="18">
        <v>14171500959.620001</v>
      </c>
      <c r="T11" s="11">
        <v>6.9699999999999998E-2</v>
      </c>
      <c r="U11" s="18">
        <v>12353766682.379999</v>
      </c>
      <c r="V11" s="11">
        <v>6.2899999999999998E-2</v>
      </c>
      <c r="W11" s="17">
        <v>52648057315.040001</v>
      </c>
      <c r="X11" s="12">
        <f t="shared" ref="X11:X22" si="1">+(P11*Q11+R11*S11+T11*U11+V11*W11)/Y11</f>
        <v>6.3751193220935087E-2</v>
      </c>
      <c r="Y11" s="13">
        <f t="shared" ref="Y11:Y22" si="2">+SUM(Q11+S11+U11+W11)</f>
        <v>625938960991.73999</v>
      </c>
    </row>
    <row r="12" spans="1:25" ht="17.25" x14ac:dyDescent="0.25">
      <c r="A12" s="2" t="s">
        <v>21</v>
      </c>
      <c r="B12" s="24">
        <v>0.1056</v>
      </c>
      <c r="C12" s="25">
        <v>879899753.03999996</v>
      </c>
      <c r="D12" s="24">
        <v>0.10150000000000001</v>
      </c>
      <c r="E12" s="25">
        <v>15619766148.809999</v>
      </c>
      <c r="F12" s="24">
        <v>0.1012</v>
      </c>
      <c r="G12" s="25">
        <v>555451886.89999998</v>
      </c>
      <c r="H12" s="24">
        <v>0.1013</v>
      </c>
      <c r="I12" s="25">
        <v>25574991746.68</v>
      </c>
      <c r="J12" s="24">
        <v>0.10059999999999999</v>
      </c>
      <c r="K12" s="25">
        <v>9244123193.7299995</v>
      </c>
      <c r="L12" s="24">
        <v>0.1</v>
      </c>
      <c r="M12" s="25">
        <v>48852689.359999999</v>
      </c>
      <c r="N12" s="24">
        <v>0.1017</v>
      </c>
      <c r="O12" s="25">
        <v>19750546953.5</v>
      </c>
      <c r="P12" s="12">
        <f t="shared" ref="P12:P22" si="3">+((B12*C12)+(D12*E12)+(F12*G12)+(H12*I12)+(J12*K12)+(L12*M12)+(N12*O12))/Q12</f>
        <v>0.1014146558470221</v>
      </c>
      <c r="Q12" s="13">
        <f t="shared" si="0"/>
        <v>71673632372.020004</v>
      </c>
      <c r="R12" s="14">
        <v>0.1036</v>
      </c>
      <c r="S12" s="17">
        <v>660490422</v>
      </c>
      <c r="T12" s="14">
        <v>9.5299999999999996E-2</v>
      </c>
      <c r="U12" s="17">
        <v>363114499.01999998</v>
      </c>
      <c r="V12" s="14">
        <v>0.10249999999999999</v>
      </c>
      <c r="W12" s="17">
        <v>3997676261.0900002</v>
      </c>
      <c r="X12" s="12">
        <f t="shared" si="1"/>
        <v>0.10146109873453124</v>
      </c>
      <c r="Y12" s="13">
        <f t="shared" si="2"/>
        <v>76694913554.130005</v>
      </c>
    </row>
    <row r="13" spans="1:25" x14ac:dyDescent="0.25">
      <c r="A13" s="2" t="s">
        <v>22</v>
      </c>
      <c r="B13" s="24">
        <v>0.10100000000000001</v>
      </c>
      <c r="C13" s="25">
        <v>1726802194.52</v>
      </c>
      <c r="D13" s="24">
        <v>9.8599999999999993E-2</v>
      </c>
      <c r="E13" s="25">
        <v>3920346100.98</v>
      </c>
      <c r="F13" s="24">
        <v>0.1096</v>
      </c>
      <c r="G13" s="25">
        <v>1786074387.75</v>
      </c>
      <c r="H13" s="24">
        <v>8.6199999999999999E-2</v>
      </c>
      <c r="I13" s="25">
        <v>7912182347.0699997</v>
      </c>
      <c r="J13" s="24">
        <v>8.5500000000000007E-2</v>
      </c>
      <c r="K13" s="25">
        <v>3234414513.8299999</v>
      </c>
      <c r="L13" s="15">
        <v>0</v>
      </c>
      <c r="M13" s="18">
        <v>0</v>
      </c>
      <c r="N13" s="24">
        <v>6.2300000000000001E-2</v>
      </c>
      <c r="O13" s="25">
        <v>5087924031.4499998</v>
      </c>
      <c r="P13" s="12">
        <f t="shared" si="3"/>
        <v>8.5866112247595716E-2</v>
      </c>
      <c r="Q13" s="13">
        <f t="shared" si="0"/>
        <v>23667743575.600002</v>
      </c>
      <c r="R13" s="14">
        <v>8.8499999999999995E-2</v>
      </c>
      <c r="S13" s="17">
        <v>137878294.66</v>
      </c>
      <c r="T13" s="14">
        <v>8.4599999999999995E-2</v>
      </c>
      <c r="U13" s="17">
        <v>951146578.13999999</v>
      </c>
      <c r="V13" s="14">
        <v>7.5200000000000003E-2</v>
      </c>
      <c r="W13" s="17">
        <v>1284281943.6600001</v>
      </c>
      <c r="X13" s="12">
        <f t="shared" si="1"/>
        <v>8.5307786161283705E-2</v>
      </c>
      <c r="Y13" s="13">
        <f t="shared" si="2"/>
        <v>26041050392.060001</v>
      </c>
    </row>
    <row r="14" spans="1:25" s="6" customFormat="1" ht="30" x14ac:dyDescent="0.25">
      <c r="A14" s="2" t="s">
        <v>23</v>
      </c>
      <c r="B14" s="15">
        <v>0</v>
      </c>
      <c r="C14" s="18">
        <v>0</v>
      </c>
      <c r="D14" s="24">
        <v>8.5699999999999998E-2</v>
      </c>
      <c r="E14" s="25">
        <v>8016834022.0100002</v>
      </c>
      <c r="F14" s="15">
        <v>0</v>
      </c>
      <c r="G14" s="18">
        <v>0</v>
      </c>
      <c r="H14" s="24">
        <v>8.7300000000000003E-2</v>
      </c>
      <c r="I14" s="25">
        <v>678070764</v>
      </c>
      <c r="J14" s="24">
        <v>0.10290000000000001</v>
      </c>
      <c r="K14" s="25">
        <v>2085346431.05</v>
      </c>
      <c r="L14" s="15">
        <v>0</v>
      </c>
      <c r="M14" s="18">
        <v>0</v>
      </c>
      <c r="N14" s="15">
        <v>0</v>
      </c>
      <c r="O14" s="18">
        <v>0</v>
      </c>
      <c r="P14" s="12">
        <f t="shared" si="3"/>
        <v>8.9127830306772543E-2</v>
      </c>
      <c r="Q14" s="13">
        <f t="shared" si="0"/>
        <v>10780251217.059999</v>
      </c>
      <c r="R14" s="15">
        <v>0</v>
      </c>
      <c r="S14" s="18">
        <v>0</v>
      </c>
      <c r="T14" s="15">
        <v>0</v>
      </c>
      <c r="U14" s="18">
        <v>0</v>
      </c>
      <c r="V14" s="15">
        <v>0</v>
      </c>
      <c r="W14" s="18">
        <v>0</v>
      </c>
      <c r="X14" s="12">
        <f t="shared" si="1"/>
        <v>8.9127830306772543E-2</v>
      </c>
      <c r="Y14" s="13">
        <f t="shared" si="2"/>
        <v>10780251217.059999</v>
      </c>
    </row>
    <row r="15" spans="1:25" ht="17.25" x14ac:dyDescent="0.25">
      <c r="A15" s="2" t="s">
        <v>24</v>
      </c>
      <c r="B15" s="24">
        <v>0.1106</v>
      </c>
      <c r="C15" s="25">
        <v>137006126.81</v>
      </c>
      <c r="D15" s="24">
        <v>0.1046</v>
      </c>
      <c r="E15" s="25">
        <v>833384325.5</v>
      </c>
      <c r="F15" s="24">
        <v>0.1176</v>
      </c>
      <c r="G15" s="25">
        <v>1128974362.9300001</v>
      </c>
      <c r="H15" s="24">
        <v>9.4600000000000004E-2</v>
      </c>
      <c r="I15" s="25">
        <v>8970948396.5</v>
      </c>
      <c r="J15" s="24">
        <v>0.1013</v>
      </c>
      <c r="K15" s="25">
        <v>7565629194.54</v>
      </c>
      <c r="L15" s="24">
        <v>0.12429999999999999</v>
      </c>
      <c r="M15" s="25">
        <v>2511198486.5</v>
      </c>
      <c r="N15" s="24">
        <v>9.5500000000000002E-2</v>
      </c>
      <c r="O15" s="25">
        <v>11367853826.879999</v>
      </c>
      <c r="P15" s="12">
        <f t="shared" si="3"/>
        <v>9.988973577301595E-2</v>
      </c>
      <c r="Q15" s="13">
        <f t="shared" si="0"/>
        <v>32514994719.659996</v>
      </c>
      <c r="R15" s="14">
        <v>8.2500000000000004E-2</v>
      </c>
      <c r="S15" s="17">
        <v>490969985.00999999</v>
      </c>
      <c r="T15" s="14">
        <v>0.1174</v>
      </c>
      <c r="U15" s="17">
        <v>719644619.76999998</v>
      </c>
      <c r="V15" s="14">
        <v>8.5199999999999998E-2</v>
      </c>
      <c r="W15" s="17">
        <v>2724036202.6900001</v>
      </c>
      <c r="X15" s="12">
        <f t="shared" si="1"/>
        <v>9.8903387554704986E-2</v>
      </c>
      <c r="Y15" s="13">
        <f t="shared" si="2"/>
        <v>36449645527.129997</v>
      </c>
    </row>
    <row r="16" spans="1:25" ht="18" customHeight="1" x14ac:dyDescent="0.25">
      <c r="A16" s="2" t="s">
        <v>25</v>
      </c>
      <c r="B16" s="15">
        <v>0</v>
      </c>
      <c r="C16" s="18">
        <v>0</v>
      </c>
      <c r="D16" s="15">
        <v>0</v>
      </c>
      <c r="E16" s="18">
        <v>0</v>
      </c>
      <c r="F16" s="24">
        <v>0.1172</v>
      </c>
      <c r="G16" s="25">
        <v>5214778.1500000004</v>
      </c>
      <c r="H16" s="24">
        <v>0.105</v>
      </c>
      <c r="I16" s="25">
        <v>216614991.34</v>
      </c>
      <c r="J16" s="15">
        <v>0</v>
      </c>
      <c r="K16" s="18">
        <v>0</v>
      </c>
      <c r="L16" s="15">
        <v>0</v>
      </c>
      <c r="M16" s="18">
        <v>0</v>
      </c>
      <c r="N16" s="15">
        <v>0</v>
      </c>
      <c r="O16" s="18">
        <v>0</v>
      </c>
      <c r="P16" s="12">
        <f t="shared" si="3"/>
        <v>0.10528679781607431</v>
      </c>
      <c r="Q16" s="13">
        <f t="shared" si="0"/>
        <v>221829769.49000001</v>
      </c>
      <c r="R16" s="15">
        <v>0</v>
      </c>
      <c r="S16" s="18">
        <v>0</v>
      </c>
      <c r="T16" s="11">
        <v>0.1467</v>
      </c>
      <c r="U16" s="18">
        <v>5584954650.0100002</v>
      </c>
      <c r="V16" s="15">
        <v>0</v>
      </c>
      <c r="W16" s="18">
        <v>0</v>
      </c>
      <c r="X16" s="12">
        <f>+(P16*Q16+R16*S16+T16*U16+V16*W16)/Y16</f>
        <v>0.14511794004553485</v>
      </c>
      <c r="Y16" s="13">
        <f t="shared" si="2"/>
        <v>5806784419.5</v>
      </c>
    </row>
    <row r="17" spans="1:25" ht="19.5" customHeight="1" x14ac:dyDescent="0.25">
      <c r="A17" s="2" t="s">
        <v>26</v>
      </c>
      <c r="B17" s="24">
        <v>0.08</v>
      </c>
      <c r="C17" s="25">
        <v>1221217783.51</v>
      </c>
      <c r="D17" s="24">
        <v>0.10340000000000001</v>
      </c>
      <c r="E17" s="25">
        <v>36903769265.099998</v>
      </c>
      <c r="F17" s="24">
        <v>4.0300000000000002E-2</v>
      </c>
      <c r="G17" s="25">
        <v>364163806.43000001</v>
      </c>
      <c r="H17" s="24">
        <v>8.5400000000000004E-2</v>
      </c>
      <c r="I17" s="25">
        <v>75650760240.570007</v>
      </c>
      <c r="J17" s="24">
        <v>8.5400000000000004E-2</v>
      </c>
      <c r="K17" s="25">
        <v>44508958532.269997</v>
      </c>
      <c r="L17" s="15">
        <v>0</v>
      </c>
      <c r="M17" s="18">
        <v>0</v>
      </c>
      <c r="N17" s="24">
        <v>0.1197</v>
      </c>
      <c r="O17" s="25">
        <v>20017350699.060001</v>
      </c>
      <c r="P17" s="12">
        <f t="shared" si="3"/>
        <v>9.283198467857437E-2</v>
      </c>
      <c r="Q17" s="13">
        <f t="shared" si="0"/>
        <v>178666220326.94</v>
      </c>
      <c r="R17" s="11">
        <v>7.1599999999999997E-2</v>
      </c>
      <c r="S17" s="18">
        <v>5015422749.3000002</v>
      </c>
      <c r="T17" s="15">
        <v>0</v>
      </c>
      <c r="U17" s="18">
        <v>0</v>
      </c>
      <c r="V17" s="11">
        <v>7.1499999999999994E-2</v>
      </c>
      <c r="W17" s="17">
        <v>20854349151.529999</v>
      </c>
      <c r="X17" s="12">
        <f>+(P17*Q17+R17*S17+T17*U17+V17*W17)/Y17</f>
        <v>9.0136361137961488E-2</v>
      </c>
      <c r="Y17" s="13">
        <f t="shared" si="2"/>
        <v>204535992227.76999</v>
      </c>
    </row>
    <row r="18" spans="1:25" ht="19.5" customHeight="1" x14ac:dyDescent="0.25">
      <c r="A18" s="2" t="s">
        <v>45</v>
      </c>
      <c r="B18" s="15">
        <v>0</v>
      </c>
      <c r="C18" s="18">
        <v>0</v>
      </c>
      <c r="D18" s="15">
        <v>0</v>
      </c>
      <c r="E18" s="18">
        <v>0</v>
      </c>
      <c r="F18" s="15">
        <v>0</v>
      </c>
      <c r="G18" s="18">
        <v>0</v>
      </c>
      <c r="H18" s="15">
        <v>0</v>
      </c>
      <c r="I18" s="18">
        <v>0</v>
      </c>
      <c r="J18" s="15">
        <v>0</v>
      </c>
      <c r="K18" s="18">
        <v>0</v>
      </c>
      <c r="L18" s="15">
        <v>0</v>
      </c>
      <c r="M18" s="18">
        <v>0</v>
      </c>
      <c r="N18" s="15">
        <v>0</v>
      </c>
      <c r="O18" s="18">
        <v>0</v>
      </c>
      <c r="P18" s="20">
        <v>0</v>
      </c>
      <c r="Q18" s="13">
        <v>0</v>
      </c>
      <c r="R18" s="15">
        <v>0</v>
      </c>
      <c r="S18" s="18">
        <v>0</v>
      </c>
      <c r="T18" s="15">
        <v>0</v>
      </c>
      <c r="U18" s="18">
        <v>0</v>
      </c>
      <c r="V18" s="15">
        <v>0</v>
      </c>
      <c r="W18" s="18">
        <v>0</v>
      </c>
      <c r="X18" s="20">
        <v>0</v>
      </c>
      <c r="Y18" s="13">
        <f t="shared" si="2"/>
        <v>0</v>
      </c>
    </row>
    <row r="19" spans="1:25" s="6" customFormat="1" ht="17.25" x14ac:dyDescent="0.25">
      <c r="A19" s="2" t="s">
        <v>28</v>
      </c>
      <c r="B19" s="15">
        <v>0</v>
      </c>
      <c r="C19" s="18">
        <v>0</v>
      </c>
      <c r="D19" s="15">
        <v>0</v>
      </c>
      <c r="E19" s="18">
        <v>0</v>
      </c>
      <c r="F19" s="15">
        <v>0</v>
      </c>
      <c r="G19" s="18">
        <v>0</v>
      </c>
      <c r="H19" s="15">
        <v>0</v>
      </c>
      <c r="I19" s="18">
        <v>0</v>
      </c>
      <c r="J19" s="15">
        <v>0</v>
      </c>
      <c r="K19" s="18">
        <v>0</v>
      </c>
      <c r="L19" s="15">
        <v>0</v>
      </c>
      <c r="M19" s="18">
        <v>0</v>
      </c>
      <c r="N19" s="15">
        <v>0</v>
      </c>
      <c r="O19" s="18">
        <v>0</v>
      </c>
      <c r="P19" s="20">
        <v>0</v>
      </c>
      <c r="Q19" s="13">
        <f>+SUM(C19,E19,G19,I19,K19,M19,O19)</f>
        <v>0</v>
      </c>
      <c r="R19" s="15">
        <v>0</v>
      </c>
      <c r="S19" s="18">
        <v>0</v>
      </c>
      <c r="T19" s="15">
        <v>0</v>
      </c>
      <c r="U19" s="18">
        <v>0</v>
      </c>
      <c r="V19" s="15">
        <v>0</v>
      </c>
      <c r="W19" s="18">
        <v>0</v>
      </c>
      <c r="X19" s="20">
        <v>0</v>
      </c>
      <c r="Y19" s="13">
        <f t="shared" si="2"/>
        <v>0</v>
      </c>
    </row>
    <row r="20" spans="1:25" ht="17.25" x14ac:dyDescent="0.25">
      <c r="A20" s="2" t="s">
        <v>29</v>
      </c>
      <c r="B20" s="14">
        <v>6.8199999999999997E-2</v>
      </c>
      <c r="C20" s="17">
        <v>2539664532.3600001</v>
      </c>
      <c r="D20" s="14">
        <v>8.6199999999999999E-2</v>
      </c>
      <c r="E20" s="17">
        <v>23394159926.209999</v>
      </c>
      <c r="F20" s="14">
        <v>0.10730000000000001</v>
      </c>
      <c r="G20" s="17">
        <v>2591463737.5500002</v>
      </c>
      <c r="H20" s="14">
        <v>9.2999999999999999E-2</v>
      </c>
      <c r="I20" s="17">
        <v>96785574206.850006</v>
      </c>
      <c r="J20" s="14">
        <v>8.9399999999999993E-2</v>
      </c>
      <c r="K20" s="17">
        <v>13950611656.75</v>
      </c>
      <c r="L20" s="14">
        <v>7.9100000000000004E-2</v>
      </c>
      <c r="M20" s="17">
        <v>4953006031.3000002</v>
      </c>
      <c r="N20" s="14">
        <v>0.10290000000000001</v>
      </c>
      <c r="O20" s="17">
        <v>91724182561.020004</v>
      </c>
      <c r="P20" s="12">
        <f t="shared" si="3"/>
        <v>9.5559963586772143E-2</v>
      </c>
      <c r="Q20" s="13">
        <f t="shared" si="0"/>
        <v>235938662652.03998</v>
      </c>
      <c r="R20" s="14">
        <v>7.0199999999999999E-2</v>
      </c>
      <c r="S20" s="17">
        <v>1706578189.4000001</v>
      </c>
      <c r="T20" s="14">
        <v>0.1245</v>
      </c>
      <c r="U20" s="17">
        <v>8457826993.7399998</v>
      </c>
      <c r="V20" s="14">
        <v>7.3800000000000004E-2</v>
      </c>
      <c r="W20" s="17">
        <v>281905238.85000002</v>
      </c>
      <c r="X20" s="12">
        <f t="shared" si="1"/>
        <v>9.6352856149434479E-2</v>
      </c>
      <c r="Y20" s="13">
        <f t="shared" si="2"/>
        <v>246384973074.02997</v>
      </c>
    </row>
    <row r="21" spans="1:25" ht="32.25" x14ac:dyDescent="0.25">
      <c r="A21" s="2" t="s">
        <v>30</v>
      </c>
      <c r="B21" s="11">
        <v>0.11409999999999999</v>
      </c>
      <c r="C21" s="18">
        <v>99640070.329999998</v>
      </c>
      <c r="D21" s="11">
        <v>0.11409999999999999</v>
      </c>
      <c r="E21" s="18">
        <v>2155059574.77</v>
      </c>
      <c r="F21" s="11">
        <v>0.11409999999999999</v>
      </c>
      <c r="G21" s="18">
        <v>42804009.82</v>
      </c>
      <c r="H21" s="11">
        <v>0.11409999999999999</v>
      </c>
      <c r="I21" s="18">
        <v>3280263280.3800001</v>
      </c>
      <c r="J21" s="11">
        <v>0.11409999999999999</v>
      </c>
      <c r="K21" s="18">
        <v>3053080973.46</v>
      </c>
      <c r="L21" s="15">
        <v>0</v>
      </c>
      <c r="M21" s="18">
        <v>0</v>
      </c>
      <c r="N21" s="11">
        <v>0.11409999999999999</v>
      </c>
      <c r="O21" s="17">
        <v>1562830364.28</v>
      </c>
      <c r="P21" s="12">
        <f t="shared" si="3"/>
        <v>0.11409999999999998</v>
      </c>
      <c r="Q21" s="13">
        <f t="shared" si="0"/>
        <v>10193678273.040001</v>
      </c>
      <c r="R21" s="15">
        <v>0</v>
      </c>
      <c r="S21" s="18">
        <v>0</v>
      </c>
      <c r="T21" s="15">
        <v>0</v>
      </c>
      <c r="U21" s="18">
        <v>0</v>
      </c>
      <c r="V21" s="15">
        <v>0</v>
      </c>
      <c r="W21" s="18">
        <v>0</v>
      </c>
      <c r="X21" s="12">
        <f t="shared" si="1"/>
        <v>0.11409999999999998</v>
      </c>
      <c r="Y21" s="13">
        <f t="shared" si="2"/>
        <v>10193678273.040001</v>
      </c>
    </row>
    <row r="22" spans="1:25" ht="30" x14ac:dyDescent="0.25">
      <c r="A22" s="2" t="s">
        <v>31</v>
      </c>
      <c r="B22" s="11">
        <v>0.1179</v>
      </c>
      <c r="C22" s="17">
        <v>1851621487.3299999</v>
      </c>
      <c r="D22" s="14">
        <v>9.5600000000000004E-2</v>
      </c>
      <c r="E22" s="17">
        <v>27429541947.009998</v>
      </c>
      <c r="F22" s="14">
        <v>9.2499999999999999E-2</v>
      </c>
      <c r="G22" s="17">
        <v>46021089.920000002</v>
      </c>
      <c r="H22" s="11">
        <v>0.1115</v>
      </c>
      <c r="I22" s="18">
        <v>7252163934.1700001</v>
      </c>
      <c r="J22" s="14">
        <v>0.1145</v>
      </c>
      <c r="K22" s="17">
        <v>3994261032.71</v>
      </c>
      <c r="L22" s="15">
        <v>0</v>
      </c>
      <c r="M22" s="18">
        <v>0</v>
      </c>
      <c r="N22" s="14">
        <v>0.1149</v>
      </c>
      <c r="O22" s="17">
        <v>3421050122.1100001</v>
      </c>
      <c r="P22" s="12">
        <f t="shared" si="3"/>
        <v>0.10237299708274615</v>
      </c>
      <c r="Q22" s="13">
        <f t="shared" si="0"/>
        <v>43994659613.249992</v>
      </c>
      <c r="R22" s="14">
        <v>5.0500000000000003E-2</v>
      </c>
      <c r="S22" s="17">
        <v>112478288.59</v>
      </c>
      <c r="T22" s="15">
        <v>0</v>
      </c>
      <c r="U22" s="18">
        <v>0</v>
      </c>
      <c r="V22" s="14">
        <v>0.1145</v>
      </c>
      <c r="W22" s="17">
        <v>4097966824.1199999</v>
      </c>
      <c r="X22" s="12">
        <f t="shared" si="1"/>
        <v>0.10328288971640723</v>
      </c>
      <c r="Y22" s="13">
        <f t="shared" si="2"/>
        <v>48205104725.959991</v>
      </c>
    </row>
    <row r="23" spans="1:25" ht="16.5" customHeight="1" x14ac:dyDescent="0.25">
      <c r="A23" s="1" t="s">
        <v>32</v>
      </c>
      <c r="B23" s="16">
        <f>+SUMPRODUCT(C10:C22,B10:B22)/C23</f>
        <v>7.2432257900119798E-2</v>
      </c>
      <c r="C23" s="5">
        <f>+SUM(C10:C22)</f>
        <v>22176337026.07</v>
      </c>
      <c r="D23" s="16">
        <f>+SUMPRODUCT(E10:E22,D10:D22)/E23</f>
        <v>7.9044947474022187E-2</v>
      </c>
      <c r="E23" s="5">
        <f>+SUM(E10:E22)</f>
        <v>268006726186.61002</v>
      </c>
      <c r="F23" s="16">
        <f>+SUMPRODUCT(G10:G22,F10:F22)/G23</f>
        <v>8.3237747511318183E-2</v>
      </c>
      <c r="G23" s="5">
        <f>+SUM(G10:G22)</f>
        <v>11675510416.859999</v>
      </c>
      <c r="H23" s="16">
        <f>+SUMPRODUCT(I10:I22,H10:H22)/I23</f>
        <v>8.0264170433101481E-2</v>
      </c>
      <c r="I23" s="5">
        <f>+SUM(I10:I22)</f>
        <v>391247487793.85992</v>
      </c>
      <c r="J23" s="16">
        <f>+SUMPRODUCT(K10:K22,J10:J22)/K23</f>
        <v>7.5310329890761182E-2</v>
      </c>
      <c r="K23" s="5">
        <f>+SUM(K10:K22)</f>
        <v>203432168368.48996</v>
      </c>
      <c r="L23" s="16">
        <f>+SUMPRODUCT(M10:M22,L10:L22)/M23</f>
        <v>8.966322938673503E-2</v>
      </c>
      <c r="M23" s="5">
        <f>+SUM(M10:M22)</f>
        <v>10334560770.27</v>
      </c>
      <c r="N23" s="16">
        <f>+SUMPRODUCT(O10:O22,N10:N22)/O23</f>
        <v>8.7353058352008142E-2</v>
      </c>
      <c r="O23" s="5">
        <f>+SUM(O10:O22)</f>
        <v>251286551488.85001</v>
      </c>
      <c r="P23" s="16">
        <f>+SUMPRODUCT(P10:P22,Q10:Q22)/Q23</f>
        <v>8.0613847503860178E-2</v>
      </c>
      <c r="Q23" s="5">
        <f>+SUM(Q10:Q22)</f>
        <v>1158159342051.01</v>
      </c>
      <c r="R23" s="16">
        <f>+SUMPRODUCT(S10:S22,R10:R22)/S23</f>
        <v>6.8420222728466415E-2</v>
      </c>
      <c r="S23" s="5">
        <f>+SUM(S10:S22)</f>
        <v>22295318888.580002</v>
      </c>
      <c r="T23" s="16">
        <f>+SUMPRODUCT(U10:U22,T10:T22)/U23</f>
        <v>0.10316144591237061</v>
      </c>
      <c r="U23" s="5">
        <f>+SUM(U10:U22)</f>
        <v>28430481183.659996</v>
      </c>
      <c r="V23" s="16">
        <f>+SUMPRODUCT(W10:W22,V10:V22)/W23</f>
        <v>7.0220276582563329E-2</v>
      </c>
      <c r="W23" s="5">
        <f>+SUM(W10:W22)</f>
        <v>85888272936.980011</v>
      </c>
      <c r="X23" s="16">
        <f>+SUMPRODUCT(X10:X22,Y10:Y22)/Y23</f>
        <v>8.0209523835738608E-2</v>
      </c>
      <c r="Y23" s="5">
        <f>SUM(Y10:Y22)</f>
        <v>1294773415060.2302</v>
      </c>
    </row>
    <row r="24" spans="1:25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8"/>
      <c r="S24" s="7"/>
      <c r="T24" s="7"/>
      <c r="V24" s="7"/>
    </row>
    <row r="25" spans="1:25" ht="18" customHeight="1" x14ac:dyDescent="0.25">
      <c r="A25" s="39" t="s">
        <v>43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25" ht="18" customHeight="1" x14ac:dyDescent="0.25">
      <c r="A26" s="39" t="s">
        <v>33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25" x14ac:dyDescent="0.25">
      <c r="A27" s="39" t="s">
        <v>34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25" x14ac:dyDescent="0.25">
      <c r="A28" s="10" t="s">
        <v>35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</row>
    <row r="29" spans="1:25" ht="22.5" customHeight="1" x14ac:dyDescent="0.25">
      <c r="A29" s="39" t="s">
        <v>48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25" ht="15" customHeight="1" x14ac:dyDescent="0.25">
      <c r="A30" s="39" t="s">
        <v>37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</row>
    <row r="31" spans="1:25" ht="17.25" customHeight="1" x14ac:dyDescent="0.25">
      <c r="A31" s="39" t="s">
        <v>46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</row>
  </sheetData>
  <mergeCells count="24">
    <mergeCell ref="A30:K30"/>
    <mergeCell ref="A31:K31"/>
    <mergeCell ref="V7:W8"/>
    <mergeCell ref="X7:Y8"/>
    <mergeCell ref="A25:K25"/>
    <mergeCell ref="A26:K26"/>
    <mergeCell ref="A27:K27"/>
    <mergeCell ref="A29:K29"/>
    <mergeCell ref="J7:K8"/>
    <mergeCell ref="L7:M8"/>
    <mergeCell ref="N7:O8"/>
    <mergeCell ref="P7:Q8"/>
    <mergeCell ref="R7:S8"/>
    <mergeCell ref="T7:U8"/>
    <mergeCell ref="A7:A9"/>
    <mergeCell ref="B7:C8"/>
    <mergeCell ref="D7:E8"/>
    <mergeCell ref="F7:G8"/>
    <mergeCell ref="H7:I8"/>
    <mergeCell ref="A1:K1"/>
    <mergeCell ref="A2:W2"/>
    <mergeCell ref="A3:W3"/>
    <mergeCell ref="A4:W4"/>
    <mergeCell ref="A5:W5"/>
  </mergeCells>
  <printOptions horizontalCentered="1"/>
  <pageMargins left="0.15748031496062992" right="0.15748031496062992" top="0.7480314960629921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Props1.xml><?xml version="1.0" encoding="utf-8"?>
<ds:datastoreItem xmlns:ds="http://schemas.openxmlformats.org/officeDocument/2006/customXml" ds:itemID="{5D21E2F5-3BF4-4319-BFA2-E402435A0E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CB620A-2FBA-4F16-970F-F433924A45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A86830-3206-4B3B-A522-6E995A426856}">
  <ds:schemaRefs>
    <ds:schemaRef ds:uri="http://schemas.microsoft.com/office/2006/metadata/properties"/>
    <ds:schemaRef ds:uri="http://schemas.microsoft.com/office/infopath/2007/PartnerControls"/>
    <ds:schemaRef ds:uri="3d356bbc-c7e3-4705-a35e-a22d7fa248ea"/>
    <ds:schemaRef ds:uri="28489dc2-50cf-493e-a704-cb1420394a7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Enero</vt:lpstr>
      <vt:lpstr>Febrero</vt:lpstr>
      <vt:lpstr>Marzo</vt:lpstr>
      <vt:lpstr>Abril</vt:lpstr>
      <vt:lpstr>Abril!Área_de_impresión</vt:lpstr>
      <vt:lpstr>Enero!Área_de_impresión</vt:lpstr>
      <vt:lpstr>Febrero!Área_de_impresión</vt:lpstr>
      <vt:lpstr>Marzo!Área_de_impresión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nurena</dc:creator>
  <cp:keywords/>
  <dc:description/>
  <cp:lastModifiedBy>Nadia Mercedes Ureña</cp:lastModifiedBy>
  <cp:revision/>
  <dcterms:created xsi:type="dcterms:W3CDTF">2018-02-13T20:54:40Z</dcterms:created>
  <dcterms:modified xsi:type="dcterms:W3CDTF">2025-05-13T22:13:24Z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