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sipen.sharepoint.com/Estudio/2ANÁLISIS Y ESTADISTICAS/Procesos automaticos/Stored procedures/Pagina web/Excels automatizados/"/>
    </mc:Choice>
  </mc:AlternateContent>
  <xr:revisionPtr revIDLastSave="120" documentId="8_{C24004ED-1FEC-401A-A7CC-57C9AA0E4D45}" xr6:coauthVersionLast="47" xr6:coauthVersionMax="47" xr10:uidLastSave="{6EFE3EFA-A2F4-4EEC-9B49-F4EA236373B9}"/>
  <bookViews>
    <workbookView xWindow="28680" yWindow="-120" windowWidth="29040" windowHeight="15720" xr2:uid="{3C13BCC3-0FE2-437B-A12E-37E32CA3D9F3}"/>
  </bookViews>
  <sheets>
    <sheet name="TOTALES" sheetId="2" r:id="rId1"/>
    <sheet name="Recibidos Totales" sheetId="3" r:id="rId2"/>
    <sheet name="Cedidos Totales" sheetId="4" r:id="rId3"/>
    <sheet name="Netos Totales" sheetId="8" r:id="rId4"/>
    <sheet name="Netos Totalesauto" sheetId="5" state="hidden" r:id="rId5"/>
  </sheets>
  <externalReferences>
    <externalReference r:id="rId6"/>
  </externalReferences>
  <definedNames>
    <definedName name="_xlnm._FilterDatabase" localSheetId="3" hidden="1">'Netos Totales'!$B$4:$B$235</definedName>
    <definedName name="_xlnm.Print_Area" localSheetId="3">'Netos Totales'!$A$1:$R$266</definedName>
    <definedName name="_xlnm.Print_Area" localSheetId="4">'Netos Totalesauto'!$A$1:$R$265</definedName>
    <definedName name="_xlnm.Print_Area" localSheetId="1">'Recibidos Totales'!$A$1:$S$266</definedName>
    <definedName name="_xlnm.Print_Area" localSheetId="0">TOTALES!$A$1:$D$260</definedName>
    <definedName name="ExternalData_2" localSheetId="1" hidden="1">'Recibidos Totales'!$B$5:$R$260</definedName>
    <definedName name="ExternalData_4" localSheetId="4" hidden="1">'Netos Totalesauto'!$B$6:$Q$257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0" i="8" l="1"/>
  <c r="D260" i="8"/>
  <c r="E260" i="8"/>
  <c r="F260" i="8"/>
  <c r="G260" i="8"/>
  <c r="H260" i="8"/>
  <c r="I260" i="8"/>
  <c r="J260" i="8"/>
  <c r="K260" i="8"/>
  <c r="L260" i="8"/>
  <c r="M260" i="8"/>
  <c r="N260" i="8"/>
  <c r="O260" i="8"/>
  <c r="P260" i="8"/>
  <c r="Q260" i="8"/>
  <c r="B260" i="8"/>
  <c r="Q259" i="8"/>
  <c r="C259" i="8"/>
  <c r="D259" i="8"/>
  <c r="E259" i="8"/>
  <c r="F259" i="8"/>
  <c r="G259" i="8"/>
  <c r="H259" i="8"/>
  <c r="I259" i="8"/>
  <c r="J259" i="8"/>
  <c r="K259" i="8"/>
  <c r="L259" i="8"/>
  <c r="M259" i="8"/>
  <c r="N259" i="8"/>
  <c r="O259" i="8"/>
  <c r="P259" i="8"/>
  <c r="Q257" i="8"/>
  <c r="P257" i="8"/>
  <c r="O257" i="8"/>
  <c r="N257" i="8"/>
  <c r="M257" i="8"/>
  <c r="L257" i="8"/>
  <c r="K257" i="8"/>
  <c r="J257" i="8"/>
  <c r="I257" i="8"/>
  <c r="H257" i="8"/>
  <c r="G257" i="8"/>
  <c r="F257" i="8"/>
  <c r="E257" i="8"/>
  <c r="D257" i="8"/>
  <c r="C257" i="8"/>
  <c r="D258" i="8"/>
  <c r="E258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C258" i="8"/>
  <c r="Q256" i="8"/>
  <c r="P256" i="8"/>
  <c r="O256" i="8"/>
  <c r="N256" i="8"/>
  <c r="M256" i="8"/>
  <c r="L256" i="8"/>
  <c r="K256" i="8"/>
  <c r="J256" i="8"/>
  <c r="I256" i="8"/>
  <c r="H256" i="8"/>
  <c r="G256" i="8"/>
  <c r="F256" i="8"/>
  <c r="E256" i="8"/>
  <c r="D256" i="8"/>
  <c r="C256" i="8"/>
  <c r="Q255" i="8"/>
  <c r="P255" i="8"/>
  <c r="O255" i="8"/>
  <c r="N255" i="8"/>
  <c r="M255" i="8"/>
  <c r="L255" i="8"/>
  <c r="K255" i="8"/>
  <c r="J255" i="8"/>
  <c r="I255" i="8"/>
  <c r="H255" i="8"/>
  <c r="G255" i="8"/>
  <c r="F255" i="8"/>
  <c r="E255" i="8"/>
  <c r="D255" i="8"/>
  <c r="C255" i="8"/>
  <c r="C254" i="8"/>
  <c r="B252" i="8"/>
  <c r="B253" i="8" s="1"/>
  <c r="B254" i="8" s="1"/>
  <c r="B255" i="8" s="1"/>
  <c r="B256" i="8" s="1"/>
  <c r="B257" i="8" s="1"/>
  <c r="B258" i="8" s="1"/>
  <c r="B259" i="8" s="1"/>
  <c r="Q236" i="8"/>
  <c r="O4" i="5" l="1"/>
  <c r="P4" i="5"/>
  <c r="Q4" i="5"/>
  <c r="N4" i="5"/>
  <c r="D5" i="5"/>
  <c r="E5" i="5"/>
  <c r="F5" i="5"/>
  <c r="G5" i="5"/>
  <c r="H5" i="5"/>
  <c r="I5" i="5"/>
  <c r="J5" i="5"/>
  <c r="K5" i="5"/>
  <c r="L5" i="5"/>
  <c r="M5" i="5"/>
  <c r="C5" i="5"/>
  <c r="B4" i="5"/>
</calcChain>
</file>

<file path=xl/sharedStrings.xml><?xml version="1.0" encoding="utf-8"?>
<sst xmlns="http://schemas.openxmlformats.org/spreadsheetml/2006/main" count="198" uniqueCount="45">
  <si>
    <t>Traspasos totales</t>
  </si>
  <si>
    <t>Por período</t>
  </si>
  <si>
    <t>Mes</t>
  </si>
  <si>
    <t>Traspasos</t>
  </si>
  <si>
    <t>Fuente: VISTAS-UNIPAGO</t>
  </si>
  <si>
    <t>Traspasos Recibidos</t>
  </si>
  <si>
    <t>Administradoras de Fondos de Pensiones</t>
  </si>
  <si>
    <t>Atlántico</t>
  </si>
  <si>
    <r>
      <t>Camino</t>
    </r>
    <r>
      <rPr>
        <vertAlign val="superscript"/>
        <sz val="11"/>
        <color indexed="30"/>
        <rFont val="Abadi"/>
        <family val="2"/>
      </rPr>
      <t>1</t>
    </r>
  </si>
  <si>
    <r>
      <t>Caribalico</t>
    </r>
    <r>
      <rPr>
        <vertAlign val="superscript"/>
        <sz val="11"/>
        <color indexed="30"/>
        <rFont val="Abadi"/>
        <family val="2"/>
      </rPr>
      <t>2</t>
    </r>
  </si>
  <si>
    <t>Crecer</t>
  </si>
  <si>
    <t>JMMB-BDI</t>
  </si>
  <si>
    <r>
      <t>León</t>
    </r>
    <r>
      <rPr>
        <vertAlign val="superscript"/>
        <sz val="11"/>
        <color indexed="30"/>
        <rFont val="Abadi"/>
        <family val="2"/>
      </rPr>
      <t>3</t>
    </r>
  </si>
  <si>
    <t>Popular</t>
  </si>
  <si>
    <r>
      <t>Porvenir</t>
    </r>
    <r>
      <rPr>
        <vertAlign val="superscript"/>
        <sz val="11"/>
        <color indexed="30"/>
        <rFont val="Abadi"/>
        <family val="2"/>
      </rPr>
      <t>4</t>
    </r>
  </si>
  <si>
    <t>Reservas</t>
  </si>
  <si>
    <t>Romana</t>
  </si>
  <si>
    <t>Siembra</t>
  </si>
  <si>
    <t>Plan Sustitutivo del Banco Central</t>
  </si>
  <si>
    <t>Plan Sustitutivo del Banco de Reservas</t>
  </si>
  <si>
    <t>Plan Sustitutivo INABIMA</t>
  </si>
  <si>
    <t>Ministerio de Hacienda</t>
  </si>
  <si>
    <t>TOTAL</t>
  </si>
  <si>
    <t>Notas:</t>
  </si>
  <si>
    <r>
      <rPr>
        <vertAlign val="superscript"/>
        <sz val="10"/>
        <rFont val="Abadi"/>
        <family val="2"/>
      </rPr>
      <t>1</t>
    </r>
    <r>
      <rPr>
        <sz val="10"/>
        <rFont val="Abadi"/>
        <family val="2"/>
      </rPr>
      <t>Camino fue absorbido por Siembra, el 7 de enero del 2005.</t>
    </r>
  </si>
  <si>
    <r>
      <rPr>
        <vertAlign val="superscript"/>
        <sz val="10"/>
        <rFont val="Abadi"/>
        <family val="2"/>
      </rPr>
      <t>2</t>
    </r>
    <r>
      <rPr>
        <sz val="10"/>
        <rFont val="Abadi"/>
        <family val="2"/>
      </rPr>
      <t>Caribalico fue absorbido por Siembra, el 10 de mayo del 2007.</t>
    </r>
  </si>
  <si>
    <r>
      <rPr>
        <vertAlign val="superscript"/>
        <sz val="10"/>
        <rFont val="Abadi"/>
        <family val="2"/>
      </rPr>
      <t>3</t>
    </r>
    <r>
      <rPr>
        <sz val="10"/>
        <rFont val="Abadi"/>
        <family val="2"/>
      </rPr>
      <t>León fue absorbido por Siembra, el 29 de junio del 2007.</t>
    </r>
  </si>
  <si>
    <r>
      <rPr>
        <vertAlign val="superscript"/>
        <sz val="10"/>
        <rFont val="Abadi"/>
        <family val="2"/>
      </rPr>
      <t>4</t>
    </r>
    <r>
      <rPr>
        <sz val="10"/>
        <rFont val="Abadi"/>
        <family val="2"/>
      </rPr>
      <t>Porvenir fue absorbido por Scotia Crecer anteriormente llamada BBVA Crecer, el 29 de octubre del 2004.</t>
    </r>
  </si>
  <si>
    <t xml:space="preserve">Traspasos Netos </t>
  </si>
  <si>
    <t>-</t>
  </si>
  <si>
    <t>.</t>
  </si>
  <si>
    <r>
      <rPr>
        <vertAlign val="superscript"/>
        <sz val="9"/>
        <rFont val="Abadi"/>
        <family val="2"/>
      </rPr>
      <t>1</t>
    </r>
    <r>
      <rPr>
        <sz val="9"/>
        <rFont val="Abadi"/>
        <family val="2"/>
      </rPr>
      <t>Camino fue absorbido por Siembra, el 7 de enero del 2005.</t>
    </r>
  </si>
  <si>
    <r>
      <rPr>
        <vertAlign val="superscript"/>
        <sz val="9"/>
        <rFont val="Abadi"/>
        <family val="2"/>
      </rPr>
      <t>2</t>
    </r>
    <r>
      <rPr>
        <sz val="9"/>
        <rFont val="Abadi"/>
        <family val="2"/>
      </rPr>
      <t>Caribalico fue absorbido por Siembra, el 10 de mayo del 2007.</t>
    </r>
  </si>
  <si>
    <r>
      <rPr>
        <vertAlign val="superscript"/>
        <sz val="9"/>
        <rFont val="Abadi"/>
        <family val="2"/>
      </rPr>
      <t>3</t>
    </r>
    <r>
      <rPr>
        <sz val="9"/>
        <rFont val="Abadi"/>
        <family val="2"/>
      </rPr>
      <t>León fue absorbido por Siembra, el 29 de junio del 2007.</t>
    </r>
  </si>
  <si>
    <r>
      <rPr>
        <vertAlign val="superscript"/>
        <sz val="9"/>
        <rFont val="Abadi"/>
        <family val="2"/>
      </rPr>
      <t>4</t>
    </r>
    <r>
      <rPr>
        <sz val="9"/>
        <rFont val="Abadi"/>
        <family val="2"/>
      </rPr>
      <t>Porvenir fue absorbido por Scotia Crecer anteriormente llamada BBVA Crecer, el 29 de octubre del 2004.</t>
    </r>
  </si>
  <si>
    <t>Traspasos Netos</t>
  </si>
  <si>
    <t>Camino</t>
  </si>
  <si>
    <t>Caribalico</t>
  </si>
  <si>
    <t>JMMB_BDI</t>
  </si>
  <si>
    <t>León</t>
  </si>
  <si>
    <t>Porvenir</t>
  </si>
  <si>
    <t>Plan_Sustitutivo_del_Banco_Central</t>
  </si>
  <si>
    <t>Plan_Sustitutivo_del_Banco_de_Reservas</t>
  </si>
  <si>
    <t>Plan_Sustitutivo_INABIMA</t>
  </si>
  <si>
    <t>Ministerio_de_Hacienda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</si>
</sst>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[$-C0A]mmm\-yy;@"/>
    <numFmt numFmtId="167" formatCode="_(* #,##0_);_(* \(#,##0\);_(* &quot;-&quot;??_);_(@_)"/>
    <numFmt numFmtId="168" formatCode="_-* #,##0.00\ _P_t_s_-;\-* #,##0.00\ _P_t_s_-;_-* &quot;-&quot;??\ _P_t_s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badi"/>
      <family val="2"/>
    </font>
    <font>
      <sz val="11"/>
      <color theme="1"/>
      <name val="Abadi"/>
      <family val="2"/>
    </font>
    <font>
      <sz val="11"/>
      <color rgb="FF073CA9"/>
      <name val="Abadi"/>
      <family val="2"/>
    </font>
    <font>
      <sz val="12"/>
      <color theme="1"/>
      <name val="Abadi"/>
      <family val="2"/>
    </font>
    <font>
      <sz val="14"/>
      <color theme="1"/>
      <name val="Abadi"/>
      <family val="2"/>
    </font>
    <font>
      <sz val="10"/>
      <name val="Abadi"/>
      <family val="2"/>
    </font>
    <font>
      <vertAlign val="superscript"/>
      <sz val="10"/>
      <name val="Abadi"/>
      <family val="2"/>
    </font>
    <font>
      <sz val="11"/>
      <name val="Abadi"/>
      <family val="2"/>
    </font>
    <font>
      <sz val="12"/>
      <name val="Abadi"/>
      <family val="2"/>
    </font>
    <font>
      <vertAlign val="superscript"/>
      <sz val="9"/>
      <name val="Abadi"/>
      <family val="2"/>
    </font>
    <font>
      <sz val="8"/>
      <name val="Aptos Narrow"/>
      <family val="2"/>
      <scheme val="minor"/>
    </font>
    <font>
      <vertAlign val="superscript"/>
      <sz val="11"/>
      <color indexed="30"/>
      <name val="Abadi"/>
      <family val="2"/>
    </font>
    <font>
      <sz val="10"/>
      <name val="Arial"/>
      <family val="2"/>
    </font>
    <font>
      <sz val="14"/>
      <name val="Abadi"/>
      <family val="2"/>
    </font>
    <font>
      <sz val="12"/>
      <name val="Avenir LT Std 55 Roman"/>
      <family val="2"/>
    </font>
    <font>
      <sz val="12"/>
      <name val="Century Gothic"/>
      <family val="2"/>
    </font>
    <font>
      <b/>
      <sz val="12"/>
      <name val="Avenir LT Std 55 Roman"/>
      <family val="2"/>
    </font>
    <font>
      <sz val="9"/>
      <name val="Aveni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theme="0"/>
      </right>
      <top/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indexed="9"/>
      </top>
      <bottom/>
      <diagonal/>
    </border>
    <border>
      <left/>
      <right style="thick">
        <color indexed="9"/>
      </right>
      <top style="thick">
        <color theme="0"/>
      </top>
      <bottom/>
      <diagonal/>
    </border>
    <border>
      <left style="thick">
        <color indexed="9"/>
      </left>
      <right style="thick">
        <color indexed="9"/>
      </right>
      <top style="thick">
        <color theme="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66" fontId="4" fillId="2" borderId="3" xfId="0" applyNumberFormat="1" applyFont="1" applyFill="1" applyBorder="1" applyAlignment="1">
      <alignment horizontal="center" vertical="center" wrapText="1"/>
    </xf>
    <xf numFmtId="167" fontId="3" fillId="2" borderId="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7" fontId="9" fillId="0" borderId="0" xfId="1" applyNumberFormat="1" applyFont="1" applyFill="1" applyBorder="1" applyAlignment="1">
      <alignment horizontal="right" vertical="center" wrapText="1" indent="1"/>
    </xf>
    <xf numFmtId="167" fontId="9" fillId="0" borderId="6" xfId="1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7" fontId="9" fillId="2" borderId="6" xfId="1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7" fontId="3" fillId="2" borderId="6" xfId="1" applyNumberFormat="1" applyFont="1" applyFill="1" applyBorder="1"/>
    <xf numFmtId="167" fontId="4" fillId="2" borderId="6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7" fontId="4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4" xfId="2" applyFont="1" applyBorder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4" fillId="3" borderId="16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166" fontId="4" fillId="3" borderId="3" xfId="2" applyNumberFormat="1" applyFont="1" applyFill="1" applyBorder="1" applyAlignment="1">
      <alignment horizontal="center" vertical="center" wrapText="1"/>
    </xf>
    <xf numFmtId="164" fontId="9" fillId="3" borderId="6" xfId="2" applyNumberFormat="1" applyFont="1" applyFill="1" applyBorder="1" applyAlignment="1">
      <alignment horizontal="center" vertical="center" wrapText="1"/>
    </xf>
    <xf numFmtId="164" fontId="9" fillId="3" borderId="5" xfId="2" applyNumberFormat="1" applyFont="1" applyFill="1" applyBorder="1" applyAlignment="1">
      <alignment horizontal="center" vertical="center" wrapText="1"/>
    </xf>
    <xf numFmtId="164" fontId="18" fillId="4" borderId="0" xfId="2" applyNumberFormat="1" applyFont="1" applyFill="1" applyAlignment="1">
      <alignment horizontal="center" vertical="center" wrapText="1"/>
    </xf>
    <xf numFmtId="164" fontId="17" fillId="0" borderId="0" xfId="2" applyNumberFormat="1" applyFont="1" applyAlignment="1">
      <alignment vertical="center" wrapText="1"/>
    </xf>
    <xf numFmtId="164" fontId="9" fillId="3" borderId="6" xfId="2" applyNumberFormat="1" applyFont="1" applyFill="1" applyBorder="1" applyAlignment="1">
      <alignment horizontal="right" vertical="center" wrapText="1"/>
    </xf>
    <xf numFmtId="0" fontId="17" fillId="5" borderId="0" xfId="2" applyFont="1" applyFill="1" applyAlignment="1">
      <alignment vertical="center" wrapText="1"/>
    </xf>
    <xf numFmtId="0" fontId="14" fillId="0" borderId="0" xfId="2"/>
    <xf numFmtId="164" fontId="14" fillId="0" borderId="0" xfId="2" applyNumberFormat="1"/>
    <xf numFmtId="2" fontId="0" fillId="0" borderId="0" xfId="3" applyNumberFormat="1" applyFont="1"/>
    <xf numFmtId="166" fontId="4" fillId="3" borderId="0" xfId="2" applyNumberFormat="1" applyFont="1" applyFill="1" applyAlignment="1">
      <alignment horizontal="center"/>
    </xf>
    <xf numFmtId="0" fontId="2" fillId="0" borderId="0" xfId="2" applyFont="1"/>
    <xf numFmtId="0" fontId="2" fillId="0" borderId="0" xfId="2" applyFont="1" applyAlignment="1">
      <alignment vertical="center" wrapText="1"/>
    </xf>
    <xf numFmtId="0" fontId="2" fillId="0" borderId="7" xfId="2" applyFont="1" applyBorder="1" applyAlignment="1">
      <alignment vertical="center" wrapText="1"/>
    </xf>
    <xf numFmtId="164" fontId="9" fillId="6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2" fillId="0" borderId="0" xfId="2" applyFont="1" applyAlignment="1">
      <alignment vertical="center"/>
    </xf>
    <xf numFmtId="3" fontId="10" fillId="0" borderId="0" xfId="2" applyNumberFormat="1" applyFont="1" applyAlignment="1">
      <alignment vertical="center" wrapText="1"/>
    </xf>
    <xf numFmtId="164" fontId="7" fillId="0" borderId="0" xfId="2" applyNumberFormat="1" applyFont="1" applyAlignment="1">
      <alignment horizontal="right" vertical="justify"/>
    </xf>
    <xf numFmtId="3" fontId="7" fillId="0" borderId="0" xfId="2" applyNumberFormat="1" applyFont="1" applyAlignment="1">
      <alignment horizontal="right" vertical="justify"/>
    </xf>
    <xf numFmtId="0" fontId="19" fillId="0" borderId="0" xfId="2" applyFont="1" applyAlignment="1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 wrapText="1"/>
    </xf>
    <xf numFmtId="167" fontId="3" fillId="2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8" fontId="4" fillId="3" borderId="5" xfId="3" applyFont="1" applyFill="1" applyBorder="1" applyAlignment="1">
      <alignment horizontal="center" vertical="center" wrapText="1"/>
    </xf>
    <xf numFmtId="168" fontId="4" fillId="3" borderId="7" xfId="3" applyFont="1" applyFill="1" applyBorder="1" applyAlignment="1">
      <alignment horizontal="center" vertical="center" wrapText="1"/>
    </xf>
    <xf numFmtId="168" fontId="4" fillId="3" borderId="11" xfId="3" applyFont="1" applyFill="1" applyBorder="1" applyAlignment="1">
      <alignment horizontal="center" vertical="center" wrapText="1"/>
    </xf>
    <xf numFmtId="168" fontId="4" fillId="3" borderId="15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Comma 2" xfId="3" xr:uid="{94EFF7EF-D243-4479-AAD4-0B0EEF96CF7E}"/>
    <cellStyle name="Millares" xfId="1" builtinId="3"/>
    <cellStyle name="Normal" xfId="0" builtinId="0"/>
    <cellStyle name="Normal 2" xfId="2" xr:uid="{E28740D5-4F26-4164-8346-9B644D3CEABA}"/>
  </cellStyles>
  <dxfs count="66"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vertical style="thick">
          <color theme="0"/>
        </vertical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>
        <bottom style="thick">
          <color theme="0"/>
        </bottom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[$-C0A]mmm\-yy;@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>
        <bottom style="thick">
          <color theme="0"/>
        </bottom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7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6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>
        <bottom style="thick">
          <color theme="0"/>
        </bottom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</dxfs>
  <tableStyles count="0" defaultTableStyle="TableStyleMedium2" defaultPivotStyle="PivotStyleLight16"/>
  <colors>
    <mruColors>
      <color rgb="FF073CA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Estudio/2AN&#193;LISIS%20Y%20ESTADISTICAS/1.P&#225;gina%20WEB/Estadisticas%20Previsionales/Excel/est_traspasos.xlsx" TargetMode="External"/><Relationship Id="rId1" Type="http://schemas.openxmlformats.org/officeDocument/2006/relationships/externalLinkPath" Target="/Estudio/2AN&#193;LISIS%20Y%20ESTADISTICAS/1.P&#225;gina%20WEB/Estadisticas%20Previsionales/Excel/est_traspa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ES"/>
      <sheetName val="Recibidos Totales"/>
      <sheetName val="Cedidos Totales"/>
      <sheetName val="Netos Totales"/>
    </sheetNames>
    <sheetDataSet>
      <sheetData sheetId="0"/>
      <sheetData sheetId="1">
        <row r="254">
          <cell r="C254">
            <v>353</v>
          </cell>
        </row>
        <row r="255">
          <cell r="C255">
            <v>625</v>
          </cell>
          <cell r="D255">
            <v>0</v>
          </cell>
          <cell r="E255">
            <v>0</v>
          </cell>
          <cell r="F255">
            <v>1669</v>
          </cell>
          <cell r="G255">
            <v>736</v>
          </cell>
          <cell r="H255">
            <v>0</v>
          </cell>
          <cell r="I255">
            <v>1496</v>
          </cell>
          <cell r="J255">
            <v>0</v>
          </cell>
          <cell r="K255">
            <v>3163</v>
          </cell>
          <cell r="L255">
            <v>19</v>
          </cell>
          <cell r="M255">
            <v>1858</v>
          </cell>
          <cell r="N255">
            <v>0</v>
          </cell>
          <cell r="O255">
            <v>0</v>
          </cell>
          <cell r="P255">
            <v>339</v>
          </cell>
          <cell r="Q255">
            <v>0</v>
          </cell>
        </row>
        <row r="256">
          <cell r="C256">
            <v>419</v>
          </cell>
          <cell r="D256">
            <v>0</v>
          </cell>
          <cell r="E256">
            <v>0</v>
          </cell>
          <cell r="F256">
            <v>1892</v>
          </cell>
          <cell r="G256">
            <v>329</v>
          </cell>
          <cell r="H256">
            <v>0</v>
          </cell>
          <cell r="I256">
            <v>1923</v>
          </cell>
          <cell r="J256">
            <v>0</v>
          </cell>
          <cell r="K256">
            <v>2849</v>
          </cell>
          <cell r="L256">
            <v>17</v>
          </cell>
          <cell r="M256">
            <v>1821</v>
          </cell>
          <cell r="N256">
            <v>0</v>
          </cell>
          <cell r="O256">
            <v>0</v>
          </cell>
          <cell r="P256">
            <v>146</v>
          </cell>
          <cell r="Q256">
            <v>0</v>
          </cell>
        </row>
      </sheetData>
      <sheetData sheetId="2">
        <row r="254">
          <cell r="C254">
            <v>380</v>
          </cell>
        </row>
        <row r="255">
          <cell r="C255">
            <v>280</v>
          </cell>
          <cell r="D255">
            <v>0</v>
          </cell>
          <cell r="E255">
            <v>0</v>
          </cell>
          <cell r="F255">
            <v>3225</v>
          </cell>
          <cell r="G255">
            <v>355</v>
          </cell>
          <cell r="H255">
            <v>0</v>
          </cell>
          <cell r="I255">
            <v>3256</v>
          </cell>
          <cell r="J255">
            <v>0</v>
          </cell>
          <cell r="K255">
            <v>906</v>
          </cell>
          <cell r="L255">
            <v>19</v>
          </cell>
          <cell r="M255">
            <v>1823</v>
          </cell>
          <cell r="N255">
            <v>0</v>
          </cell>
          <cell r="O255">
            <v>0</v>
          </cell>
          <cell r="P255">
            <v>36</v>
          </cell>
          <cell r="Q255">
            <v>5</v>
          </cell>
        </row>
        <row r="256">
          <cell r="C256">
            <v>1</v>
          </cell>
          <cell r="D256">
            <v>0</v>
          </cell>
          <cell r="E256">
            <v>0</v>
          </cell>
          <cell r="F256">
            <v>3095</v>
          </cell>
          <cell r="G256">
            <v>276</v>
          </cell>
          <cell r="H256">
            <v>0</v>
          </cell>
          <cell r="I256">
            <v>3293</v>
          </cell>
          <cell r="J256">
            <v>0</v>
          </cell>
          <cell r="K256">
            <v>991</v>
          </cell>
          <cell r="L256">
            <v>32</v>
          </cell>
          <cell r="M256">
            <v>1680</v>
          </cell>
          <cell r="N256">
            <v>0</v>
          </cell>
          <cell r="O256">
            <v>0</v>
          </cell>
          <cell r="P256">
            <v>26</v>
          </cell>
          <cell r="Q256">
            <v>2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66BFA1-FCAD-4C9B-AB79-0752B3042767}" name="EST_WEB_TRASPASOS_H" displayName="EST_WEB_TRASPASOS_H" ref="B4:C259" totalsRowShown="0" headerRowDxfId="65" dataDxfId="64" headerRowBorderDxfId="62" tableBorderDxfId="63">
  <autoFilter ref="B4:C259" xr:uid="{5066BFA1-FCAD-4C9B-AB79-0752B3042767}"/>
  <tableColumns count="2">
    <tableColumn id="1" xr3:uid="{32A7182B-5E63-429B-A01D-8FF697FC9081}" name="Mes" dataDxfId="61"/>
    <tableColumn id="2" xr3:uid="{D52F968A-1279-49A2-B2B4-970418381616}" name="Traspasos" dataDxfId="6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55367-7B13-47EF-A735-A96BC05CEF79}" name="EST_WEB_TRASPASOS_RECIBIDOS_AFP_H" displayName="EST_WEB_TRASPASOS_RECIBIDOS_AFP_H" ref="B5:R260" totalsRowShown="0" headerRowDxfId="59" dataDxfId="58" headerRowBorderDxfId="56" tableBorderDxfId="57">
  <autoFilter ref="B5:R260" xr:uid="{4D155367-7B13-47EF-A735-A96BC05CEF79}"/>
  <tableColumns count="17">
    <tableColumn id="1" xr3:uid="{F4E229FA-9D52-4C79-8AB9-F014DD6A62B5}" name="Mes" dataDxfId="55"/>
    <tableColumn id="2" xr3:uid="{707B411E-57AA-43E4-A42F-1EA45C5CBFBB}" name="Atlántico" dataDxfId="54"/>
    <tableColumn id="3" xr3:uid="{E1FE2B9F-5CB4-433B-A760-36DB7B46E2A9}" name="Camino1" dataDxfId="53"/>
    <tableColumn id="4" xr3:uid="{19D21FFB-6FF5-4BB1-8DEA-EB3A8ABF19D4}" name="Caribalico2" dataDxfId="52"/>
    <tableColumn id="5" xr3:uid="{C21F9F8A-E8E1-4FD0-A58C-A0EB474A7F5B}" name="Crecer" dataDxfId="51"/>
    <tableColumn id="6" xr3:uid="{62890349-B5EF-460C-BBB3-2CB4D604C26E}" name="JMMB-BDI" dataDxfId="50"/>
    <tableColumn id="7" xr3:uid="{FBEE3D3E-A09C-444C-AF25-205D69091F02}" name="León3" dataDxfId="49"/>
    <tableColumn id="8" xr3:uid="{DE29D3C2-3090-4407-85C9-10AE02E56D69}" name="Popular" dataDxfId="48"/>
    <tableColumn id="9" xr3:uid="{1DFFC23C-1B28-4C03-A35A-AC3957F4A7D1}" name="Porvenir4" dataDxfId="47"/>
    <tableColumn id="10" xr3:uid="{549F55D2-563E-45AD-8838-86AB09721694}" name="Reservas" dataDxfId="46"/>
    <tableColumn id="11" xr3:uid="{F4EF507F-A631-4DBA-8FBE-D27819CD2EA4}" name="Romana" dataDxfId="45"/>
    <tableColumn id="12" xr3:uid="{0381B888-D82B-43C4-8F83-A76E5B2DAFFA}" name="Siembra" dataDxfId="44"/>
    <tableColumn id="13" xr3:uid="{F27DFB6E-4370-4E64-A042-20BFB9C8ED0A}" name="Plan Sustitutivo del Banco Central" dataDxfId="43"/>
    <tableColumn id="14" xr3:uid="{A8BC74D2-9211-4370-8D15-8572E1F35CA4}" name="Plan Sustitutivo del Banco de Reservas" dataDxfId="42"/>
    <tableColumn id="15" xr3:uid="{C468D7AA-5CD1-43B2-80B4-89E87C464806}" name="Plan Sustitutivo INABIMA" dataDxfId="41"/>
    <tableColumn id="16" xr3:uid="{54EDF085-F969-4CAC-AEF9-D19D25265C50}" name="Ministerio de Hacienda" dataDxfId="40"/>
    <tableColumn id="17" xr3:uid="{CEB7EE62-C48F-4C4F-AA40-35E2764FE703}" name="TOTAL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B7DB36-A90D-4C05-B37D-4D2748BA82CC}" name="EST_WEB_TRASPASOS_CEDIDOS_AFP_H__2" displayName="EST_WEB_TRASPASOS_CEDIDOS_AFP_H__2" ref="B5:R260" totalsRowShown="0" headerRowDxfId="38" dataDxfId="37" headerRowBorderDxfId="35" tableBorderDxfId="36">
  <autoFilter ref="B5:R260" xr:uid="{C4B7DB36-A90D-4C05-B37D-4D2748BA82CC}"/>
  <sortState xmlns:xlrd2="http://schemas.microsoft.com/office/spreadsheetml/2017/richdata2" ref="B6:R260">
    <sortCondition ref="B5:B260"/>
  </sortState>
  <tableColumns count="17">
    <tableColumn id="1" xr3:uid="{B6DC7CBE-4692-4009-9525-43287DCAE2AE}" name="Mes" dataDxfId="34"/>
    <tableColumn id="2" xr3:uid="{33D26640-CCD2-4CAA-90A5-DA7551197E10}" name="Atlántico" dataDxfId="33"/>
    <tableColumn id="3" xr3:uid="{D4C47305-6093-4F1E-B0B9-76DF818485A2}" name="Camino1" dataDxfId="32"/>
    <tableColumn id="4" xr3:uid="{185CDA3E-1EFC-41C2-939B-C3B27D2DED04}" name="Caribalico2" dataDxfId="31"/>
    <tableColumn id="5" xr3:uid="{5D39EB23-B0D8-4C97-BAA8-5684CE639992}" name="Crecer" dataDxfId="30"/>
    <tableColumn id="6" xr3:uid="{BF2BD746-03EB-4FD3-8BCB-A47A6E2DAF6B}" name="JMMB-BDI" dataDxfId="29"/>
    <tableColumn id="7" xr3:uid="{D87305EF-FE5C-474C-9B27-EDFFF72B2F02}" name="León3" dataDxfId="28"/>
    <tableColumn id="8" xr3:uid="{9A484C13-B23B-475A-BA42-EDB5476E822B}" name="Popular" dataDxfId="27"/>
    <tableColumn id="9" xr3:uid="{0A870B45-CDDE-4C0C-8900-C86BD66D3F9F}" name="Porvenir4" dataDxfId="26"/>
    <tableColumn id="10" xr3:uid="{82090500-2B15-4183-9663-A95CE5287299}" name="Reservas" dataDxfId="25"/>
    <tableColumn id="11" xr3:uid="{B1CE5B8D-AE0B-4FAA-B7B4-B8E2450D4976}" name="Romana" dataDxfId="24"/>
    <tableColumn id="12" xr3:uid="{EAF8621B-7BB3-4D33-9920-16A1AC86D8F0}" name="Siembra" dataDxfId="23"/>
    <tableColumn id="13" xr3:uid="{546135B0-4EFD-4031-A6C5-FF9A0B252D87}" name="Plan Sustitutivo del Banco Central" dataDxfId="22"/>
    <tableColumn id="14" xr3:uid="{DC1872F5-AFEB-491C-9CAD-6CFEAC4417D3}" name="Plan Sustitutivo del Banco de Reservas" dataDxfId="21"/>
    <tableColumn id="15" xr3:uid="{4C65CC9D-A50D-47A5-AECB-31770A80696F}" name="Plan Sustitutivo INABIMA" dataDxfId="20"/>
    <tableColumn id="16" xr3:uid="{0154FD47-1651-4726-BD9A-8B70A26C6EB0}" name="Ministerio de Hacienda" dataDxfId="19"/>
    <tableColumn id="17" xr3:uid="{A0362458-1366-49F1-B1B6-DCA439A0EB0C}" name="TOTAL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4B3AAB-5C54-444F-92D5-350419A4DC59}" name="EST_WEB_TRASPASOS_NETOS_AFP_H" displayName="EST_WEB_TRASPASOS_NETOS_AFP_H" ref="B6:Q257" totalsRowShown="0" headerRowDxfId="17" dataDxfId="16">
  <autoFilter ref="B6:Q257" xr:uid="{AD4B3AAB-5C54-444F-92D5-350419A4DC59}"/>
  <tableColumns count="16">
    <tableColumn id="1" xr3:uid="{4D4E8D1A-E341-42DD-946F-C0DFFB178812}" name="Mes" dataDxfId="15"/>
    <tableColumn id="2" xr3:uid="{53F52C88-0998-4849-B15C-5E89D39C9C58}" name="Atlántico" dataDxfId="14"/>
    <tableColumn id="3" xr3:uid="{FBFF394F-87A1-4ACF-B57C-10AD4DFC58EB}" name="Camino" dataDxfId="13"/>
    <tableColumn id="4" xr3:uid="{B074EAA8-F793-4140-9563-D52B19D2F919}" name="Caribalico" dataDxfId="12"/>
    <tableColumn id="5" xr3:uid="{3E0191C6-49D1-4CA4-8BF9-E17A16114EC3}" name="Crecer" dataDxfId="11"/>
    <tableColumn id="6" xr3:uid="{83BCB784-A800-4567-A92A-F4AAE2BB80E0}" name="JMMB_BDI" dataDxfId="10"/>
    <tableColumn id="7" xr3:uid="{E727A4F3-B6D3-4E62-82B5-205ED1F3881A}" name="León" dataDxfId="9"/>
    <tableColumn id="8" xr3:uid="{8C4C3E65-5A26-442E-9ECC-001FFB44FEB2}" name="Popular" dataDxfId="8"/>
    <tableColumn id="9" xr3:uid="{BDD63873-CA40-4AE3-81C1-782FF54D201F}" name="Porvenir" dataDxfId="7"/>
    <tableColumn id="10" xr3:uid="{C267B20C-3FFD-47B7-B8B3-87BFF9FCA712}" name="Reservas" dataDxfId="6"/>
    <tableColumn id="11" xr3:uid="{937A3BC0-386E-4DF6-8A34-E29FEF3AE533}" name="Romana" dataDxfId="5"/>
    <tableColumn id="12" xr3:uid="{BA6518F9-0142-4A9D-A47C-EAAA5978C354}" name="Siembra" dataDxfId="4"/>
    <tableColumn id="13" xr3:uid="{008D82B1-356D-4574-B337-09673009F998}" name="Plan_Sustitutivo_del_Banco_Central" dataDxfId="3"/>
    <tableColumn id="14" xr3:uid="{689332AA-3F7D-4518-A74E-BED6C8B15D88}" name="Plan_Sustitutivo_del_Banco_de_Reservas" dataDxfId="2"/>
    <tableColumn id="15" xr3:uid="{0A8EB722-D713-4482-B86C-044E25D36B1D}" name="Plan_Sustitutivo_INABIMA" dataDxfId="1"/>
    <tableColumn id="16" xr3:uid="{9E06C6D0-CA51-4818-B891-2B41D65CDAB6}" name="Ministerio_de_Haciend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0E3A-FF8F-443A-82A1-FFC5CF241203}">
  <dimension ref="B2:C260"/>
  <sheetViews>
    <sheetView showGridLines="0" tabSelected="1" view="pageBreakPreview" zoomScaleNormal="100" zoomScaleSheetLayoutView="100" workbookViewId="0">
      <pane xSplit="2" ySplit="4" topLeftCell="C232" activePane="bottomRight" state="frozen"/>
      <selection pane="bottomRight" activeCell="B2" sqref="B2"/>
      <selection pane="bottomLeft" activeCell="C258" sqref="C258"/>
      <selection pane="topRight" activeCell="C258" sqref="C258"/>
    </sheetView>
  </sheetViews>
  <sheetFormatPr defaultRowHeight="15"/>
  <cols>
    <col min="2" max="2" width="9.7109375" bestFit="1" customWidth="1"/>
    <col min="3" max="3" width="15" bestFit="1" customWidth="1"/>
  </cols>
  <sheetData>
    <row r="2" spans="2:3" ht="20.25">
      <c r="B2" s="3" t="s">
        <v>0</v>
      </c>
      <c r="C2" s="1"/>
    </row>
    <row r="3" spans="2:3" ht="16.5" thickBot="1">
      <c r="B3" s="2" t="s">
        <v>1</v>
      </c>
      <c r="C3" s="1"/>
    </row>
    <row r="4" spans="2:3" ht="16.5" thickTop="1" thickBot="1">
      <c r="B4" s="6" t="s">
        <v>2</v>
      </c>
      <c r="C4" s="6" t="s">
        <v>3</v>
      </c>
    </row>
    <row r="5" spans="2:3" ht="15.75" thickTop="1">
      <c r="B5" s="4">
        <v>38199</v>
      </c>
      <c r="C5" s="5">
        <v>400</v>
      </c>
    </row>
    <row r="6" spans="2:3">
      <c r="B6" s="4">
        <v>38230</v>
      </c>
      <c r="C6" s="5">
        <v>451</v>
      </c>
    </row>
    <row r="7" spans="2:3">
      <c r="B7" s="4">
        <v>38260</v>
      </c>
      <c r="C7" s="5">
        <v>272</v>
      </c>
    </row>
    <row r="8" spans="2:3">
      <c r="B8" s="4">
        <v>38291</v>
      </c>
      <c r="C8" s="5">
        <v>118</v>
      </c>
    </row>
    <row r="9" spans="2:3">
      <c r="B9" s="4">
        <v>38321</v>
      </c>
      <c r="C9" s="5">
        <v>72</v>
      </c>
    </row>
    <row r="10" spans="2:3">
      <c r="B10" s="4">
        <v>38352</v>
      </c>
      <c r="C10" s="5">
        <v>35</v>
      </c>
    </row>
    <row r="11" spans="2:3">
      <c r="B11" s="4">
        <v>38383</v>
      </c>
      <c r="C11" s="5">
        <v>52</v>
      </c>
    </row>
    <row r="12" spans="2:3">
      <c r="B12" s="4">
        <v>38411</v>
      </c>
      <c r="C12" s="5">
        <v>59</v>
      </c>
    </row>
    <row r="13" spans="2:3">
      <c r="B13" s="4">
        <v>38442</v>
      </c>
      <c r="C13" s="5">
        <v>72</v>
      </c>
    </row>
    <row r="14" spans="2:3">
      <c r="B14" s="4">
        <v>38472</v>
      </c>
      <c r="C14" s="5">
        <v>84</v>
      </c>
    </row>
    <row r="15" spans="2:3">
      <c r="B15" s="4">
        <v>38503</v>
      </c>
      <c r="C15" s="5">
        <v>28</v>
      </c>
    </row>
    <row r="16" spans="2:3">
      <c r="B16" s="4">
        <v>38533</v>
      </c>
      <c r="C16" s="5">
        <v>96</v>
      </c>
    </row>
    <row r="17" spans="2:3">
      <c r="B17" s="4">
        <v>38564</v>
      </c>
      <c r="C17" s="5">
        <v>67</v>
      </c>
    </row>
    <row r="18" spans="2:3">
      <c r="B18" s="4">
        <v>38595</v>
      </c>
      <c r="C18" s="5">
        <v>108</v>
      </c>
    </row>
    <row r="19" spans="2:3">
      <c r="B19" s="4">
        <v>38625</v>
      </c>
      <c r="C19" s="5">
        <v>57</v>
      </c>
    </row>
    <row r="20" spans="2:3">
      <c r="B20" s="4">
        <v>38656</v>
      </c>
      <c r="C20" s="5">
        <v>56</v>
      </c>
    </row>
    <row r="21" spans="2:3">
      <c r="B21" s="4">
        <v>38686</v>
      </c>
      <c r="C21" s="5">
        <v>44</v>
      </c>
    </row>
    <row r="22" spans="2:3">
      <c r="B22" s="4">
        <v>38717</v>
      </c>
      <c r="C22" s="5">
        <v>10</v>
      </c>
    </row>
    <row r="23" spans="2:3">
      <c r="B23" s="4">
        <v>38748</v>
      </c>
      <c r="C23" s="5">
        <v>18</v>
      </c>
    </row>
    <row r="24" spans="2:3">
      <c r="B24" s="4">
        <v>38776</v>
      </c>
      <c r="C24" s="5">
        <v>72</v>
      </c>
    </row>
    <row r="25" spans="2:3">
      <c r="B25" s="4">
        <v>38807</v>
      </c>
      <c r="C25" s="5">
        <v>26</v>
      </c>
    </row>
    <row r="26" spans="2:3">
      <c r="B26" s="4">
        <v>38837</v>
      </c>
      <c r="C26" s="5">
        <v>79</v>
      </c>
    </row>
    <row r="27" spans="2:3">
      <c r="B27" s="4">
        <v>38868</v>
      </c>
      <c r="C27" s="5">
        <v>91</v>
      </c>
    </row>
    <row r="28" spans="2:3">
      <c r="B28" s="4">
        <v>38898</v>
      </c>
      <c r="C28" s="5">
        <v>59</v>
      </c>
    </row>
    <row r="29" spans="2:3">
      <c r="B29" s="4">
        <v>38929</v>
      </c>
      <c r="C29" s="5">
        <v>49</v>
      </c>
    </row>
    <row r="30" spans="2:3">
      <c r="B30" s="4">
        <v>38960</v>
      </c>
      <c r="C30" s="5">
        <v>795</v>
      </c>
    </row>
    <row r="31" spans="2:3">
      <c r="B31" s="4">
        <v>38990</v>
      </c>
      <c r="C31" s="5">
        <v>296</v>
      </c>
    </row>
    <row r="32" spans="2:3">
      <c r="B32" s="4">
        <v>39021</v>
      </c>
      <c r="C32" s="5">
        <v>155</v>
      </c>
    </row>
    <row r="33" spans="2:3">
      <c r="B33" s="4">
        <v>39051</v>
      </c>
      <c r="C33" s="5">
        <v>119</v>
      </c>
    </row>
    <row r="34" spans="2:3">
      <c r="B34" s="4">
        <v>39082</v>
      </c>
      <c r="C34" s="5">
        <v>100</v>
      </c>
    </row>
    <row r="35" spans="2:3">
      <c r="B35" s="4">
        <v>39113</v>
      </c>
      <c r="C35" s="5">
        <v>65</v>
      </c>
    </row>
    <row r="36" spans="2:3">
      <c r="B36" s="4">
        <v>39141</v>
      </c>
      <c r="C36" s="5">
        <v>134</v>
      </c>
    </row>
    <row r="37" spans="2:3">
      <c r="B37" s="4">
        <v>39172</v>
      </c>
      <c r="C37" s="5">
        <v>154</v>
      </c>
    </row>
    <row r="38" spans="2:3">
      <c r="B38" s="4">
        <v>39202</v>
      </c>
      <c r="C38" s="5">
        <v>418</v>
      </c>
    </row>
    <row r="39" spans="2:3">
      <c r="B39" s="4">
        <v>39233</v>
      </c>
      <c r="C39" s="5">
        <v>65</v>
      </c>
    </row>
    <row r="40" spans="2:3">
      <c r="B40" s="4">
        <v>39263</v>
      </c>
      <c r="C40" s="5">
        <v>55</v>
      </c>
    </row>
    <row r="41" spans="2:3">
      <c r="B41" s="4">
        <v>39294</v>
      </c>
      <c r="C41" s="5">
        <v>58</v>
      </c>
    </row>
    <row r="42" spans="2:3">
      <c r="B42" s="4">
        <v>39325</v>
      </c>
      <c r="C42" s="5">
        <v>44</v>
      </c>
    </row>
    <row r="43" spans="2:3">
      <c r="B43" s="4">
        <v>39355</v>
      </c>
      <c r="C43" s="5">
        <v>30</v>
      </c>
    </row>
    <row r="44" spans="2:3">
      <c r="B44" s="4">
        <v>39386</v>
      </c>
      <c r="C44" s="5">
        <v>74</v>
      </c>
    </row>
    <row r="45" spans="2:3">
      <c r="B45" s="4">
        <v>39416</v>
      </c>
      <c r="C45" s="5">
        <v>66</v>
      </c>
    </row>
    <row r="46" spans="2:3">
      <c r="B46" s="4">
        <v>39447</v>
      </c>
      <c r="C46" s="5">
        <v>84</v>
      </c>
    </row>
    <row r="47" spans="2:3">
      <c r="B47" s="4">
        <v>39478</v>
      </c>
      <c r="C47" s="5">
        <v>38</v>
      </c>
    </row>
    <row r="48" spans="2:3">
      <c r="B48" s="4">
        <v>39507</v>
      </c>
      <c r="C48" s="5">
        <v>59</v>
      </c>
    </row>
    <row r="49" spans="2:3">
      <c r="B49" s="4">
        <v>39538</v>
      </c>
      <c r="C49" s="5">
        <v>49</v>
      </c>
    </row>
    <row r="50" spans="2:3">
      <c r="B50" s="4">
        <v>39568</v>
      </c>
      <c r="C50" s="5">
        <v>62</v>
      </c>
    </row>
    <row r="51" spans="2:3">
      <c r="B51" s="4">
        <v>39599</v>
      </c>
      <c r="C51" s="5">
        <v>103</v>
      </c>
    </row>
    <row r="52" spans="2:3">
      <c r="B52" s="4">
        <v>39629</v>
      </c>
      <c r="C52" s="5">
        <v>79</v>
      </c>
    </row>
    <row r="53" spans="2:3">
      <c r="B53" s="4">
        <v>39660</v>
      </c>
      <c r="C53" s="5">
        <v>159</v>
      </c>
    </row>
    <row r="54" spans="2:3">
      <c r="B54" s="4">
        <v>39691</v>
      </c>
      <c r="C54" s="5">
        <v>89</v>
      </c>
    </row>
    <row r="55" spans="2:3">
      <c r="B55" s="4">
        <v>39721</v>
      </c>
      <c r="C55" s="5">
        <v>145</v>
      </c>
    </row>
    <row r="56" spans="2:3">
      <c r="B56" s="4">
        <v>39752</v>
      </c>
      <c r="C56" s="5">
        <v>119</v>
      </c>
    </row>
    <row r="57" spans="2:3">
      <c r="B57" s="4">
        <v>39782</v>
      </c>
      <c r="C57" s="5">
        <v>59</v>
      </c>
    </row>
    <row r="58" spans="2:3">
      <c r="B58" s="4">
        <v>39813</v>
      </c>
      <c r="C58" s="5">
        <v>67</v>
      </c>
    </row>
    <row r="59" spans="2:3">
      <c r="B59" s="4">
        <v>39844</v>
      </c>
      <c r="C59" s="5">
        <v>34</v>
      </c>
    </row>
    <row r="60" spans="2:3">
      <c r="B60" s="4">
        <v>39872</v>
      </c>
      <c r="C60" s="5">
        <v>46</v>
      </c>
    </row>
    <row r="61" spans="2:3">
      <c r="B61" s="4">
        <v>39903</v>
      </c>
      <c r="C61" s="5">
        <v>20060</v>
      </c>
    </row>
    <row r="62" spans="2:3">
      <c r="B62" s="4">
        <v>39933</v>
      </c>
      <c r="C62" s="5">
        <v>495</v>
      </c>
    </row>
    <row r="63" spans="2:3">
      <c r="B63" s="4">
        <v>39964</v>
      </c>
      <c r="C63" s="5">
        <v>469</v>
      </c>
    </row>
    <row r="64" spans="2:3">
      <c r="B64" s="4">
        <v>39994</v>
      </c>
      <c r="C64" s="5">
        <v>146</v>
      </c>
    </row>
    <row r="65" spans="2:3">
      <c r="B65" s="4">
        <v>40025</v>
      </c>
      <c r="C65" s="5">
        <v>1396</v>
      </c>
    </row>
    <row r="66" spans="2:3">
      <c r="B66" s="4">
        <v>40056</v>
      </c>
      <c r="C66" s="5">
        <v>141</v>
      </c>
    </row>
    <row r="67" spans="2:3">
      <c r="B67" s="4">
        <v>40086</v>
      </c>
      <c r="C67" s="5">
        <v>439</v>
      </c>
    </row>
    <row r="68" spans="2:3">
      <c r="B68" s="4">
        <v>40117</v>
      </c>
      <c r="C68" s="5">
        <v>905</v>
      </c>
    </row>
    <row r="69" spans="2:3">
      <c r="B69" s="4">
        <v>40147</v>
      </c>
      <c r="C69" s="5">
        <v>563</v>
      </c>
    </row>
    <row r="70" spans="2:3">
      <c r="B70" s="4">
        <v>40178</v>
      </c>
      <c r="C70" s="5">
        <v>593</v>
      </c>
    </row>
    <row r="71" spans="2:3">
      <c r="B71" s="4">
        <v>40209</v>
      </c>
      <c r="C71" s="5">
        <v>1136</v>
      </c>
    </row>
    <row r="72" spans="2:3">
      <c r="B72" s="4">
        <v>40237</v>
      </c>
      <c r="C72" s="5">
        <v>110</v>
      </c>
    </row>
    <row r="73" spans="2:3">
      <c r="B73" s="4">
        <v>40268</v>
      </c>
      <c r="C73" s="5">
        <v>2909</v>
      </c>
    </row>
    <row r="74" spans="2:3">
      <c r="B74" s="4">
        <v>40298</v>
      </c>
      <c r="C74" s="5">
        <v>968</v>
      </c>
    </row>
    <row r="75" spans="2:3">
      <c r="B75" s="4">
        <v>40329</v>
      </c>
      <c r="C75" s="5">
        <v>298</v>
      </c>
    </row>
    <row r="76" spans="2:3">
      <c r="B76" s="4">
        <v>40359</v>
      </c>
      <c r="C76" s="5">
        <v>395</v>
      </c>
    </row>
    <row r="77" spans="2:3">
      <c r="B77" s="4">
        <v>40390</v>
      </c>
      <c r="C77" s="5">
        <v>301</v>
      </c>
    </row>
    <row r="78" spans="2:3">
      <c r="B78" s="4">
        <v>40421</v>
      </c>
      <c r="C78" s="5">
        <v>456</v>
      </c>
    </row>
    <row r="79" spans="2:3">
      <c r="B79" s="4">
        <v>40451</v>
      </c>
      <c r="C79" s="5">
        <v>1547</v>
      </c>
    </row>
    <row r="80" spans="2:3">
      <c r="B80" s="4">
        <v>40482</v>
      </c>
      <c r="C80" s="5">
        <v>754</v>
      </c>
    </row>
    <row r="81" spans="2:3">
      <c r="B81" s="4">
        <v>40512</v>
      </c>
      <c r="C81" s="5">
        <v>523</v>
      </c>
    </row>
    <row r="82" spans="2:3">
      <c r="B82" s="4">
        <v>40543</v>
      </c>
      <c r="C82" s="5">
        <v>1247</v>
      </c>
    </row>
    <row r="83" spans="2:3">
      <c r="B83" s="4">
        <v>40574</v>
      </c>
      <c r="C83" s="5">
        <v>260</v>
      </c>
    </row>
    <row r="84" spans="2:3">
      <c r="B84" s="4">
        <v>40602</v>
      </c>
      <c r="C84" s="5">
        <v>314</v>
      </c>
    </row>
    <row r="85" spans="2:3">
      <c r="B85" s="4">
        <v>40633</v>
      </c>
      <c r="C85" s="5">
        <v>625</v>
      </c>
    </row>
    <row r="86" spans="2:3">
      <c r="B86" s="4">
        <v>40663</v>
      </c>
      <c r="C86" s="5">
        <v>718</v>
      </c>
    </row>
    <row r="87" spans="2:3">
      <c r="B87" s="4">
        <v>40694</v>
      </c>
      <c r="C87" s="5">
        <v>386</v>
      </c>
    </row>
    <row r="88" spans="2:3">
      <c r="B88" s="4">
        <v>40724</v>
      </c>
      <c r="C88" s="5">
        <v>524</v>
      </c>
    </row>
    <row r="89" spans="2:3">
      <c r="B89" s="4">
        <v>40755</v>
      </c>
      <c r="C89" s="5">
        <v>393</v>
      </c>
    </row>
    <row r="90" spans="2:3">
      <c r="B90" s="4">
        <v>40786</v>
      </c>
      <c r="C90" s="5">
        <v>330</v>
      </c>
    </row>
    <row r="91" spans="2:3">
      <c r="B91" s="4">
        <v>40816</v>
      </c>
      <c r="C91" s="5">
        <v>537</v>
      </c>
    </row>
    <row r="92" spans="2:3">
      <c r="B92" s="4">
        <v>40847</v>
      </c>
      <c r="C92" s="5">
        <v>649</v>
      </c>
    </row>
    <row r="93" spans="2:3">
      <c r="B93" s="4">
        <v>40877</v>
      </c>
      <c r="C93" s="5">
        <v>777</v>
      </c>
    </row>
    <row r="94" spans="2:3">
      <c r="B94" s="4">
        <v>40908</v>
      </c>
      <c r="C94" s="5">
        <v>755</v>
      </c>
    </row>
    <row r="95" spans="2:3">
      <c r="B95" s="4">
        <v>40939</v>
      </c>
      <c r="C95" s="5">
        <v>326</v>
      </c>
    </row>
    <row r="96" spans="2:3">
      <c r="B96" s="4">
        <v>40968</v>
      </c>
      <c r="C96" s="5">
        <v>339</v>
      </c>
    </row>
    <row r="97" spans="2:3">
      <c r="B97" s="4">
        <v>40999</v>
      </c>
      <c r="C97" s="5">
        <v>1070</v>
      </c>
    </row>
    <row r="98" spans="2:3">
      <c r="B98" s="4">
        <v>41029</v>
      </c>
      <c r="C98" s="5">
        <v>977</v>
      </c>
    </row>
    <row r="99" spans="2:3">
      <c r="B99" s="4">
        <v>41060</v>
      </c>
      <c r="C99" s="5">
        <v>573</v>
      </c>
    </row>
    <row r="100" spans="2:3">
      <c r="B100" s="4">
        <v>41090</v>
      </c>
      <c r="C100" s="5">
        <v>661</v>
      </c>
    </row>
    <row r="101" spans="2:3">
      <c r="B101" s="4">
        <v>41121</v>
      </c>
      <c r="C101" s="5">
        <v>593</v>
      </c>
    </row>
    <row r="102" spans="2:3">
      <c r="B102" s="4">
        <v>41152</v>
      </c>
      <c r="C102" s="5">
        <v>744</v>
      </c>
    </row>
    <row r="103" spans="2:3">
      <c r="B103" s="4">
        <v>41182</v>
      </c>
      <c r="C103" s="5">
        <v>629</v>
      </c>
    </row>
    <row r="104" spans="2:3">
      <c r="B104" s="4">
        <v>41213</v>
      </c>
      <c r="C104" s="5">
        <v>1806</v>
      </c>
    </row>
    <row r="105" spans="2:3">
      <c r="B105" s="4">
        <v>41243</v>
      </c>
      <c r="C105" s="5">
        <v>1347</v>
      </c>
    </row>
    <row r="106" spans="2:3">
      <c r="B106" s="4">
        <v>41274</v>
      </c>
      <c r="C106" s="5">
        <v>981</v>
      </c>
    </row>
    <row r="107" spans="2:3">
      <c r="B107" s="4">
        <v>41305</v>
      </c>
      <c r="C107" s="5">
        <v>372</v>
      </c>
    </row>
    <row r="108" spans="2:3">
      <c r="B108" s="4">
        <v>41333</v>
      </c>
      <c r="C108" s="5">
        <v>979</v>
      </c>
    </row>
    <row r="109" spans="2:3">
      <c r="B109" s="4">
        <v>41364</v>
      </c>
      <c r="C109" s="5">
        <v>1344</v>
      </c>
    </row>
    <row r="110" spans="2:3">
      <c r="B110" s="4">
        <v>41394</v>
      </c>
      <c r="C110" s="5">
        <v>1162</v>
      </c>
    </row>
    <row r="111" spans="2:3">
      <c r="B111" s="4">
        <v>41425</v>
      </c>
      <c r="C111" s="5">
        <v>1283</v>
      </c>
    </row>
    <row r="112" spans="2:3">
      <c r="B112" s="4">
        <v>41455</v>
      </c>
      <c r="C112" s="5">
        <v>1119</v>
      </c>
    </row>
    <row r="113" spans="2:3">
      <c r="B113" s="4">
        <v>41486</v>
      </c>
      <c r="C113" s="5">
        <v>1348</v>
      </c>
    </row>
    <row r="114" spans="2:3">
      <c r="B114" s="4">
        <v>41517</v>
      </c>
      <c r="C114" s="5">
        <v>1531</v>
      </c>
    </row>
    <row r="115" spans="2:3">
      <c r="B115" s="4">
        <v>41547</v>
      </c>
      <c r="C115" s="5">
        <v>1698</v>
      </c>
    </row>
    <row r="116" spans="2:3">
      <c r="B116" s="4">
        <v>41578</v>
      </c>
      <c r="C116" s="5">
        <v>1838</v>
      </c>
    </row>
    <row r="117" spans="2:3">
      <c r="B117" s="4">
        <v>41608</v>
      </c>
      <c r="C117" s="5">
        <v>1122</v>
      </c>
    </row>
    <row r="118" spans="2:3">
      <c r="B118" s="4">
        <v>41639</v>
      </c>
      <c r="C118" s="5">
        <v>1944</v>
      </c>
    </row>
    <row r="119" spans="2:3">
      <c r="B119" s="4">
        <v>41670</v>
      </c>
      <c r="C119" s="5">
        <v>705</v>
      </c>
    </row>
    <row r="120" spans="2:3">
      <c r="B120" s="4">
        <v>41698</v>
      </c>
      <c r="C120" s="5">
        <v>1090</v>
      </c>
    </row>
    <row r="121" spans="2:3">
      <c r="B121" s="4">
        <v>41729</v>
      </c>
      <c r="C121" s="5">
        <v>2317</v>
      </c>
    </row>
    <row r="122" spans="2:3">
      <c r="B122" s="4">
        <v>41759</v>
      </c>
      <c r="C122" s="5">
        <v>2188</v>
      </c>
    </row>
    <row r="123" spans="2:3">
      <c r="B123" s="4">
        <v>41790</v>
      </c>
      <c r="C123" s="5">
        <v>2378</v>
      </c>
    </row>
    <row r="124" spans="2:3">
      <c r="B124" s="4">
        <v>41820</v>
      </c>
      <c r="C124" s="5">
        <v>3074</v>
      </c>
    </row>
    <row r="125" spans="2:3">
      <c r="B125" s="4">
        <v>41851</v>
      </c>
      <c r="C125" s="5">
        <v>2821</v>
      </c>
    </row>
    <row r="126" spans="2:3">
      <c r="B126" s="4">
        <v>41882</v>
      </c>
      <c r="C126" s="5">
        <v>2309</v>
      </c>
    </row>
    <row r="127" spans="2:3">
      <c r="B127" s="4">
        <v>41912</v>
      </c>
      <c r="C127" s="5">
        <v>3010</v>
      </c>
    </row>
    <row r="128" spans="2:3">
      <c r="B128" s="4">
        <v>41943</v>
      </c>
      <c r="C128" s="5">
        <v>5419</v>
      </c>
    </row>
    <row r="129" spans="2:3">
      <c r="B129" s="4">
        <v>41973</v>
      </c>
      <c r="C129" s="5">
        <v>3759</v>
      </c>
    </row>
    <row r="130" spans="2:3">
      <c r="B130" s="4">
        <v>42004</v>
      </c>
      <c r="C130" s="5">
        <v>3295</v>
      </c>
    </row>
    <row r="131" spans="2:3">
      <c r="B131" s="4">
        <v>42035</v>
      </c>
      <c r="C131" s="5">
        <v>1210</v>
      </c>
    </row>
    <row r="132" spans="2:3">
      <c r="B132" s="4">
        <v>42063</v>
      </c>
      <c r="C132" s="5">
        <v>1859</v>
      </c>
    </row>
    <row r="133" spans="2:3">
      <c r="B133" s="4">
        <v>42094</v>
      </c>
      <c r="C133" s="5">
        <v>2358</v>
      </c>
    </row>
    <row r="134" spans="2:3">
      <c r="B134" s="4">
        <v>42124</v>
      </c>
      <c r="C134" s="5">
        <v>4035</v>
      </c>
    </row>
    <row r="135" spans="2:3">
      <c r="B135" s="4">
        <v>42155</v>
      </c>
      <c r="C135" s="5">
        <v>2857</v>
      </c>
    </row>
    <row r="136" spans="2:3">
      <c r="B136" s="4">
        <v>42185</v>
      </c>
      <c r="C136" s="5">
        <v>3193</v>
      </c>
    </row>
    <row r="137" spans="2:3">
      <c r="B137" s="4">
        <v>42216</v>
      </c>
      <c r="C137" s="5">
        <v>4609</v>
      </c>
    </row>
    <row r="138" spans="2:3">
      <c r="B138" s="4">
        <v>42247</v>
      </c>
      <c r="C138" s="5">
        <v>3384</v>
      </c>
    </row>
    <row r="139" spans="2:3">
      <c r="B139" s="4">
        <v>42277</v>
      </c>
      <c r="C139" s="5">
        <v>3353</v>
      </c>
    </row>
    <row r="140" spans="2:3">
      <c r="B140" s="4">
        <v>42308</v>
      </c>
      <c r="C140" s="5">
        <v>5799</v>
      </c>
    </row>
    <row r="141" spans="2:3">
      <c r="B141" s="4">
        <v>42338</v>
      </c>
      <c r="C141" s="5">
        <v>5776</v>
      </c>
    </row>
    <row r="142" spans="2:3">
      <c r="B142" s="4">
        <v>42369</v>
      </c>
      <c r="C142" s="5">
        <v>4157</v>
      </c>
    </row>
    <row r="143" spans="2:3">
      <c r="B143" s="4">
        <v>42400</v>
      </c>
      <c r="C143" s="5">
        <v>2342</v>
      </c>
    </row>
    <row r="144" spans="2:3">
      <c r="B144" s="4">
        <v>42429</v>
      </c>
      <c r="C144" s="5">
        <v>2142</v>
      </c>
    </row>
    <row r="145" spans="2:3">
      <c r="B145" s="4">
        <v>42460</v>
      </c>
      <c r="C145" s="5">
        <v>4641</v>
      </c>
    </row>
    <row r="146" spans="2:3">
      <c r="B146" s="4">
        <v>42490</v>
      </c>
      <c r="C146" s="5">
        <v>5200</v>
      </c>
    </row>
    <row r="147" spans="2:3">
      <c r="B147" s="4">
        <v>42521</v>
      </c>
      <c r="C147" s="5">
        <v>4817</v>
      </c>
    </row>
    <row r="148" spans="2:3">
      <c r="B148" s="4">
        <v>42551</v>
      </c>
      <c r="C148" s="5">
        <v>4515</v>
      </c>
    </row>
    <row r="149" spans="2:3">
      <c r="B149" s="4">
        <v>42582</v>
      </c>
      <c r="C149" s="5">
        <v>5987</v>
      </c>
    </row>
    <row r="150" spans="2:3">
      <c r="B150" s="4">
        <v>42613</v>
      </c>
      <c r="C150" s="5">
        <v>5991</v>
      </c>
    </row>
    <row r="151" spans="2:3">
      <c r="B151" s="4">
        <v>42643</v>
      </c>
      <c r="C151" s="5">
        <v>7534</v>
      </c>
    </row>
    <row r="152" spans="2:3">
      <c r="B152" s="4">
        <v>42674</v>
      </c>
      <c r="C152" s="5">
        <v>7154</v>
      </c>
    </row>
    <row r="153" spans="2:3">
      <c r="B153" s="4">
        <v>42704</v>
      </c>
      <c r="C153" s="5">
        <v>6316</v>
      </c>
    </row>
    <row r="154" spans="2:3">
      <c r="B154" s="4">
        <v>42735</v>
      </c>
      <c r="C154" s="5">
        <v>8438</v>
      </c>
    </row>
    <row r="155" spans="2:3">
      <c r="B155" s="4">
        <v>42766</v>
      </c>
      <c r="C155" s="5">
        <v>4611</v>
      </c>
    </row>
    <row r="156" spans="2:3">
      <c r="B156" s="4">
        <v>42794</v>
      </c>
      <c r="C156" s="5">
        <v>4345</v>
      </c>
    </row>
    <row r="157" spans="2:3">
      <c r="B157" s="4">
        <v>42825</v>
      </c>
      <c r="C157" s="5">
        <v>7539</v>
      </c>
    </row>
    <row r="158" spans="2:3">
      <c r="B158" s="4">
        <v>42855</v>
      </c>
      <c r="C158" s="5">
        <v>6903</v>
      </c>
    </row>
    <row r="159" spans="2:3">
      <c r="B159" s="4">
        <v>42886</v>
      </c>
      <c r="C159" s="5">
        <v>6411</v>
      </c>
    </row>
    <row r="160" spans="2:3">
      <c r="B160" s="4">
        <v>42916</v>
      </c>
      <c r="C160" s="5">
        <v>8491</v>
      </c>
    </row>
    <row r="161" spans="2:3">
      <c r="B161" s="4">
        <v>42947</v>
      </c>
      <c r="C161" s="5">
        <v>5861</v>
      </c>
    </row>
    <row r="162" spans="2:3">
      <c r="B162" s="4">
        <v>42978</v>
      </c>
      <c r="C162" s="5">
        <v>6603</v>
      </c>
    </row>
    <row r="163" spans="2:3">
      <c r="B163" s="4">
        <v>43008</v>
      </c>
      <c r="C163" s="5">
        <v>7964</v>
      </c>
    </row>
    <row r="164" spans="2:3">
      <c r="B164" s="4">
        <v>43039</v>
      </c>
      <c r="C164" s="5">
        <v>5477</v>
      </c>
    </row>
    <row r="165" spans="2:3">
      <c r="B165" s="4">
        <v>43069</v>
      </c>
      <c r="C165" s="5">
        <v>10877</v>
      </c>
    </row>
    <row r="166" spans="2:3">
      <c r="B166" s="4">
        <v>43100</v>
      </c>
      <c r="C166" s="5">
        <v>5435</v>
      </c>
    </row>
    <row r="167" spans="2:3">
      <c r="B167" s="4">
        <v>43131</v>
      </c>
      <c r="C167" s="5">
        <v>6333</v>
      </c>
    </row>
    <row r="168" spans="2:3">
      <c r="B168" s="4">
        <v>43159</v>
      </c>
      <c r="C168" s="5">
        <v>4581</v>
      </c>
    </row>
    <row r="169" spans="2:3">
      <c r="B169" s="4">
        <v>43190</v>
      </c>
      <c r="C169" s="5">
        <v>8128</v>
      </c>
    </row>
    <row r="170" spans="2:3">
      <c r="B170" s="4">
        <v>43220</v>
      </c>
      <c r="C170" s="5">
        <v>7222</v>
      </c>
    </row>
    <row r="171" spans="2:3">
      <c r="B171" s="4">
        <v>43251</v>
      </c>
      <c r="C171" s="5">
        <v>4779</v>
      </c>
    </row>
    <row r="172" spans="2:3">
      <c r="B172" s="4">
        <v>43281</v>
      </c>
      <c r="C172" s="5">
        <v>10325</v>
      </c>
    </row>
    <row r="173" spans="2:3">
      <c r="B173" s="4">
        <v>43312</v>
      </c>
      <c r="C173" s="5">
        <v>7346</v>
      </c>
    </row>
    <row r="174" spans="2:3">
      <c r="B174" s="4">
        <v>43343</v>
      </c>
      <c r="C174" s="5">
        <v>8579</v>
      </c>
    </row>
    <row r="175" spans="2:3">
      <c r="B175" s="4">
        <v>43373</v>
      </c>
      <c r="C175" s="5">
        <v>6683</v>
      </c>
    </row>
    <row r="176" spans="2:3">
      <c r="B176" s="4">
        <v>43404</v>
      </c>
      <c r="C176" s="5">
        <v>5540</v>
      </c>
    </row>
    <row r="177" spans="2:3">
      <c r="B177" s="4">
        <v>43434</v>
      </c>
      <c r="C177" s="5">
        <v>9483</v>
      </c>
    </row>
    <row r="178" spans="2:3">
      <c r="B178" s="4">
        <v>43465</v>
      </c>
      <c r="C178" s="5">
        <v>3713</v>
      </c>
    </row>
    <row r="179" spans="2:3">
      <c r="B179" s="4">
        <v>43496</v>
      </c>
      <c r="C179" s="5">
        <v>5273</v>
      </c>
    </row>
    <row r="180" spans="2:3">
      <c r="B180" s="4">
        <v>43524</v>
      </c>
      <c r="C180" s="5">
        <v>3733</v>
      </c>
    </row>
    <row r="181" spans="2:3">
      <c r="B181" s="4">
        <v>43555</v>
      </c>
      <c r="C181" s="5">
        <v>7827</v>
      </c>
    </row>
    <row r="182" spans="2:3">
      <c r="B182" s="4">
        <v>43585</v>
      </c>
      <c r="C182" s="5">
        <v>3006</v>
      </c>
    </row>
    <row r="183" spans="2:3">
      <c r="B183" s="4">
        <v>43616</v>
      </c>
      <c r="C183" s="5">
        <v>11308</v>
      </c>
    </row>
    <row r="184" spans="2:3">
      <c r="B184" s="4">
        <v>43646</v>
      </c>
      <c r="C184" s="5">
        <v>6088</v>
      </c>
    </row>
    <row r="185" spans="2:3">
      <c r="B185" s="4">
        <v>43677</v>
      </c>
      <c r="C185" s="5">
        <v>6541</v>
      </c>
    </row>
    <row r="186" spans="2:3">
      <c r="B186" s="4">
        <v>43708</v>
      </c>
      <c r="C186" s="5">
        <v>8436</v>
      </c>
    </row>
    <row r="187" spans="2:3">
      <c r="B187" s="4">
        <v>43738</v>
      </c>
      <c r="C187" s="5">
        <v>6849</v>
      </c>
    </row>
    <row r="188" spans="2:3">
      <c r="B188" s="4">
        <v>43769</v>
      </c>
      <c r="C188" s="5">
        <v>7427</v>
      </c>
    </row>
    <row r="189" spans="2:3">
      <c r="B189" s="4">
        <v>43799</v>
      </c>
      <c r="C189" s="5">
        <v>10337</v>
      </c>
    </row>
    <row r="190" spans="2:3">
      <c r="B190" s="4">
        <v>43830</v>
      </c>
      <c r="C190" s="5">
        <v>11200</v>
      </c>
    </row>
    <row r="191" spans="2:3">
      <c r="B191" s="4">
        <v>43861</v>
      </c>
      <c r="C191" s="5">
        <v>6595</v>
      </c>
    </row>
    <row r="192" spans="2:3">
      <c r="B192" s="4">
        <v>43890</v>
      </c>
      <c r="C192" s="5">
        <v>4169</v>
      </c>
    </row>
    <row r="193" spans="2:3">
      <c r="B193" s="4">
        <v>43921</v>
      </c>
      <c r="C193" s="5">
        <v>4895</v>
      </c>
    </row>
    <row r="194" spans="2:3">
      <c r="B194" s="4">
        <v>43951</v>
      </c>
      <c r="C194" s="5">
        <v>2911</v>
      </c>
    </row>
    <row r="195" spans="2:3">
      <c r="B195" s="4">
        <v>43982</v>
      </c>
      <c r="C195" s="5">
        <v>6</v>
      </c>
    </row>
    <row r="196" spans="2:3">
      <c r="B196" s="4">
        <v>44012</v>
      </c>
      <c r="C196" s="5">
        <v>3</v>
      </c>
    </row>
    <row r="197" spans="2:3">
      <c r="B197" s="4">
        <v>44043</v>
      </c>
      <c r="C197" s="5">
        <v>42</v>
      </c>
    </row>
    <row r="198" spans="2:3">
      <c r="B198" s="4">
        <v>44074</v>
      </c>
      <c r="C198" s="5">
        <v>289</v>
      </c>
    </row>
    <row r="199" spans="2:3">
      <c r="B199" s="4">
        <v>44104</v>
      </c>
      <c r="C199" s="5">
        <v>685</v>
      </c>
    </row>
    <row r="200" spans="2:3">
      <c r="B200" s="4">
        <v>44135</v>
      </c>
      <c r="C200" s="5">
        <v>641</v>
      </c>
    </row>
    <row r="201" spans="2:3">
      <c r="B201" s="4">
        <v>44165</v>
      </c>
      <c r="C201" s="5">
        <v>1059</v>
      </c>
    </row>
    <row r="202" spans="2:3">
      <c r="B202" s="4">
        <v>44196</v>
      </c>
      <c r="C202" s="5">
        <v>2188</v>
      </c>
    </row>
    <row r="203" spans="2:3">
      <c r="B203" s="4">
        <v>44227</v>
      </c>
      <c r="C203" s="5">
        <v>1351</v>
      </c>
    </row>
    <row r="204" spans="2:3">
      <c r="B204" s="4">
        <v>44255</v>
      </c>
      <c r="C204" s="5">
        <v>1413</v>
      </c>
    </row>
    <row r="205" spans="2:3">
      <c r="B205" s="4">
        <v>44286</v>
      </c>
      <c r="C205" s="5">
        <v>1896</v>
      </c>
    </row>
    <row r="206" spans="2:3">
      <c r="B206" s="4">
        <v>44316</v>
      </c>
      <c r="C206" s="5">
        <v>3411</v>
      </c>
    </row>
    <row r="207" spans="2:3">
      <c r="B207" s="4">
        <v>44347</v>
      </c>
      <c r="C207" s="5">
        <v>2752</v>
      </c>
    </row>
    <row r="208" spans="2:3">
      <c r="B208" s="4">
        <v>44377</v>
      </c>
      <c r="C208" s="5">
        <v>2743</v>
      </c>
    </row>
    <row r="209" spans="2:3">
      <c r="B209" s="4">
        <v>44408</v>
      </c>
      <c r="C209" s="5">
        <v>3270</v>
      </c>
    </row>
    <row r="210" spans="2:3">
      <c r="B210" s="4">
        <v>44439</v>
      </c>
      <c r="C210" s="5">
        <v>2663</v>
      </c>
    </row>
    <row r="211" spans="2:3">
      <c r="B211" s="4">
        <v>44469</v>
      </c>
      <c r="C211" s="5">
        <v>4848</v>
      </c>
    </row>
    <row r="212" spans="2:3">
      <c r="B212" s="4">
        <v>44500</v>
      </c>
      <c r="C212" s="5">
        <v>3677</v>
      </c>
    </row>
    <row r="213" spans="2:3">
      <c r="B213" s="4">
        <v>44530</v>
      </c>
      <c r="C213" s="5">
        <v>3322</v>
      </c>
    </row>
    <row r="214" spans="2:3">
      <c r="B214" s="4">
        <v>44561</v>
      </c>
      <c r="C214" s="5">
        <v>3971</v>
      </c>
    </row>
    <row r="215" spans="2:3">
      <c r="B215" s="4">
        <v>44592</v>
      </c>
      <c r="C215" s="5">
        <v>1659</v>
      </c>
    </row>
    <row r="216" spans="2:3">
      <c r="B216" s="4">
        <v>44620</v>
      </c>
      <c r="C216" s="5">
        <v>1472</v>
      </c>
    </row>
    <row r="217" spans="2:3">
      <c r="B217" s="4">
        <v>44651</v>
      </c>
      <c r="C217" s="5">
        <v>3245</v>
      </c>
    </row>
    <row r="218" spans="2:3">
      <c r="B218" s="4">
        <v>44681</v>
      </c>
      <c r="C218" s="5">
        <v>2582</v>
      </c>
    </row>
    <row r="219" spans="2:3">
      <c r="B219" s="4">
        <v>44712</v>
      </c>
      <c r="C219" s="5">
        <v>13264</v>
      </c>
    </row>
    <row r="220" spans="2:3">
      <c r="B220" s="4">
        <v>44742</v>
      </c>
      <c r="C220" s="5">
        <v>4025</v>
      </c>
    </row>
    <row r="221" spans="2:3">
      <c r="B221" s="4">
        <v>44773</v>
      </c>
      <c r="C221" s="5">
        <v>14416</v>
      </c>
    </row>
    <row r="222" spans="2:3">
      <c r="B222" s="4">
        <v>44804</v>
      </c>
      <c r="C222" s="5">
        <v>5031</v>
      </c>
    </row>
    <row r="223" spans="2:3">
      <c r="B223" s="4">
        <v>44834</v>
      </c>
      <c r="C223" s="5">
        <v>3165</v>
      </c>
    </row>
    <row r="224" spans="2:3">
      <c r="B224" s="4">
        <v>44865</v>
      </c>
      <c r="C224" s="5">
        <v>2222</v>
      </c>
    </row>
    <row r="225" spans="2:3">
      <c r="B225" s="4">
        <v>44895</v>
      </c>
      <c r="C225" s="5">
        <v>5270</v>
      </c>
    </row>
    <row r="226" spans="2:3">
      <c r="B226" s="4">
        <v>44926</v>
      </c>
      <c r="C226" s="5">
        <v>6038</v>
      </c>
    </row>
    <row r="227" spans="2:3">
      <c r="B227" s="4">
        <v>44957</v>
      </c>
      <c r="C227" s="5">
        <v>3258</v>
      </c>
    </row>
    <row r="228" spans="2:3">
      <c r="B228" s="4">
        <v>44985</v>
      </c>
      <c r="C228" s="5">
        <v>4751</v>
      </c>
    </row>
    <row r="229" spans="2:3">
      <c r="B229" s="4">
        <v>45016</v>
      </c>
      <c r="C229" s="5">
        <v>7751</v>
      </c>
    </row>
    <row r="230" spans="2:3">
      <c r="B230" s="4">
        <v>45046</v>
      </c>
      <c r="C230" s="5">
        <v>5574</v>
      </c>
    </row>
    <row r="231" spans="2:3">
      <c r="B231" s="4">
        <v>45077</v>
      </c>
      <c r="C231" s="5">
        <v>5329</v>
      </c>
    </row>
    <row r="232" spans="2:3">
      <c r="B232" s="4">
        <v>45107</v>
      </c>
      <c r="C232" s="5">
        <v>7414</v>
      </c>
    </row>
    <row r="233" spans="2:3">
      <c r="B233" s="4">
        <v>45138</v>
      </c>
      <c r="C233" s="5">
        <v>6240</v>
      </c>
    </row>
    <row r="234" spans="2:3">
      <c r="B234" s="4">
        <v>45169</v>
      </c>
      <c r="C234" s="5">
        <v>8117</v>
      </c>
    </row>
    <row r="235" spans="2:3">
      <c r="B235" s="4">
        <v>45199</v>
      </c>
      <c r="C235" s="5">
        <v>5231</v>
      </c>
    </row>
    <row r="236" spans="2:3">
      <c r="B236" s="4">
        <v>45230</v>
      </c>
      <c r="C236" s="5">
        <v>9329</v>
      </c>
    </row>
    <row r="237" spans="2:3">
      <c r="B237" s="4">
        <v>45260</v>
      </c>
      <c r="C237" s="5">
        <v>9458</v>
      </c>
    </row>
    <row r="238" spans="2:3">
      <c r="B238" s="4">
        <v>45291</v>
      </c>
      <c r="C238" s="5">
        <v>9184</v>
      </c>
    </row>
    <row r="239" spans="2:3">
      <c r="B239" s="4">
        <v>45322</v>
      </c>
      <c r="C239" s="5">
        <v>4437</v>
      </c>
    </row>
    <row r="240" spans="2:3">
      <c r="B240" s="4">
        <v>45351</v>
      </c>
      <c r="C240" s="5">
        <v>6958</v>
      </c>
    </row>
    <row r="241" spans="2:3">
      <c r="B241" s="4">
        <v>45382</v>
      </c>
      <c r="C241" s="5">
        <v>9260</v>
      </c>
    </row>
    <row r="242" spans="2:3">
      <c r="B242" s="4">
        <v>45412</v>
      </c>
      <c r="C242" s="5">
        <v>6399</v>
      </c>
    </row>
    <row r="243" spans="2:3">
      <c r="B243" s="4">
        <v>45443</v>
      </c>
      <c r="C243" s="5">
        <v>8151</v>
      </c>
    </row>
    <row r="244" spans="2:3">
      <c r="B244" s="4">
        <v>45473</v>
      </c>
      <c r="C244" s="5">
        <v>7381</v>
      </c>
    </row>
    <row r="245" spans="2:3">
      <c r="B245" s="4">
        <v>45504</v>
      </c>
      <c r="C245" s="5">
        <v>6686</v>
      </c>
    </row>
    <row r="246" spans="2:3">
      <c r="B246" s="4">
        <v>45535</v>
      </c>
      <c r="C246" s="5">
        <v>9068</v>
      </c>
    </row>
    <row r="247" spans="2:3">
      <c r="B247" s="4">
        <v>45565</v>
      </c>
      <c r="C247" s="5">
        <v>6103</v>
      </c>
    </row>
    <row r="248" spans="2:3">
      <c r="B248" s="4">
        <v>45596</v>
      </c>
      <c r="C248" s="5">
        <v>11166</v>
      </c>
    </row>
    <row r="249" spans="2:3">
      <c r="B249" s="4">
        <v>45626</v>
      </c>
      <c r="C249" s="5">
        <v>7667</v>
      </c>
    </row>
    <row r="250" spans="2:3">
      <c r="B250" s="4">
        <v>45657</v>
      </c>
      <c r="C250" s="5">
        <v>7738</v>
      </c>
    </row>
    <row r="251" spans="2:3">
      <c r="B251" s="4">
        <v>45688</v>
      </c>
      <c r="C251" s="5">
        <v>6166</v>
      </c>
    </row>
    <row r="252" spans="2:3">
      <c r="B252" s="4">
        <v>45716</v>
      </c>
      <c r="C252" s="5">
        <v>6425</v>
      </c>
    </row>
    <row r="253" spans="2:3">
      <c r="B253" s="4">
        <v>45747</v>
      </c>
      <c r="C253" s="5">
        <v>5757</v>
      </c>
    </row>
    <row r="254" spans="2:3">
      <c r="B254" s="4">
        <v>45777</v>
      </c>
      <c r="C254" s="5">
        <v>9905</v>
      </c>
    </row>
    <row r="255" spans="2:3">
      <c r="B255" s="4">
        <v>45808</v>
      </c>
      <c r="C255" s="5">
        <v>9396</v>
      </c>
    </row>
    <row r="256" spans="2:3">
      <c r="B256" s="4">
        <v>45838</v>
      </c>
      <c r="C256" s="5">
        <v>8717</v>
      </c>
    </row>
    <row r="257" spans="2:3">
      <c r="B257" s="4">
        <v>45869</v>
      </c>
      <c r="C257" s="5">
        <v>10651</v>
      </c>
    </row>
    <row r="258" spans="2:3">
      <c r="B258" s="4">
        <v>45900</v>
      </c>
      <c r="C258" s="5">
        <v>8523</v>
      </c>
    </row>
    <row r="259" spans="2:3" ht="15.75" thickBot="1">
      <c r="B259" s="4">
        <v>45930</v>
      </c>
      <c r="C259" s="5">
        <v>7471</v>
      </c>
    </row>
    <row r="260" spans="2:3" ht="15.75" thickTop="1">
      <c r="B260" s="69" t="s">
        <v>4</v>
      </c>
      <c r="C260" s="69"/>
    </row>
  </sheetData>
  <mergeCells count="1">
    <mergeCell ref="B260:C260"/>
  </mergeCells>
  <pageMargins left="0.7" right="0.7" top="0.75" bottom="0.75" header="0.3" footer="0.3"/>
  <pageSetup scale="20" orientation="portrait" r:id="rId1"/>
  <rowBreaks count="1" manualBreakCount="1">
    <brk id="226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D3EE-3482-45FF-AB68-EE1B13959CB5}">
  <dimension ref="B2:R266"/>
  <sheetViews>
    <sheetView showGridLines="0" view="pageBreakPreview" zoomScaleNormal="100" zoomScaleSheetLayoutView="100" workbookViewId="0">
      <pane ySplit="5" topLeftCell="A242" activePane="bottomLeft" state="frozen"/>
      <selection pane="bottomLeft" activeCell="B2" sqref="B2"/>
      <selection activeCell="C258" sqref="C258"/>
    </sheetView>
  </sheetViews>
  <sheetFormatPr defaultRowHeight="15"/>
  <cols>
    <col min="1" max="1" width="9.140625" style="1"/>
    <col min="2" max="2" width="13" style="1" bestFit="1" customWidth="1"/>
    <col min="3" max="3" width="11.7109375" style="1" bestFit="1" customWidth="1"/>
    <col min="4" max="4" width="10.7109375" style="1" bestFit="1" customWidth="1"/>
    <col min="5" max="5" width="12.85546875" style="1" bestFit="1" customWidth="1"/>
    <col min="6" max="6" width="11" style="1" bestFit="1" customWidth="1"/>
    <col min="7" max="7" width="12.7109375" style="1" bestFit="1" customWidth="1"/>
    <col min="8" max="8" width="8.140625" style="1" bestFit="1" customWidth="1"/>
    <col min="9" max="9" width="11" style="1" bestFit="1" customWidth="1"/>
    <col min="10" max="10" width="11.28515625" style="1" bestFit="1" customWidth="1"/>
    <col min="11" max="11" width="12" style="1" bestFit="1" customWidth="1"/>
    <col min="12" max="12" width="11" style="1" bestFit="1" customWidth="1"/>
    <col min="13" max="13" width="11.140625" style="1" bestFit="1" customWidth="1"/>
    <col min="14" max="17" width="16" style="1" customWidth="1"/>
    <col min="18" max="18" width="11.140625" style="1" customWidth="1"/>
    <col min="19" max="16384" width="9.140625" style="1"/>
  </cols>
  <sheetData>
    <row r="2" spans="2:18" ht="20.25">
      <c r="B2" s="3" t="s">
        <v>5</v>
      </c>
    </row>
    <row r="3" spans="2:18" ht="15.75">
      <c r="B3" s="2" t="s">
        <v>1</v>
      </c>
    </row>
    <row r="4" spans="2:18" ht="15.75" thickBot="1">
      <c r="B4" s="31"/>
      <c r="C4" s="71" t="s">
        <v>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32"/>
      <c r="O4" s="31"/>
      <c r="P4" s="31"/>
      <c r="Q4" s="31"/>
      <c r="R4" s="31"/>
    </row>
    <row r="5" spans="2:18" ht="57" customHeight="1" thickTop="1" thickBot="1">
      <c r="B5" s="20" t="s">
        <v>2</v>
      </c>
      <c r="C5" s="20" t="s">
        <v>7</v>
      </c>
      <c r="D5" s="65" t="s">
        <v>8</v>
      </c>
      <c r="E5" s="66" t="s">
        <v>9</v>
      </c>
      <c r="F5" s="20" t="s">
        <v>10</v>
      </c>
      <c r="G5" s="28" t="s">
        <v>11</v>
      </c>
      <c r="H5" s="33" t="s">
        <v>12</v>
      </c>
      <c r="I5" s="20" t="s">
        <v>13</v>
      </c>
      <c r="J5" s="66" t="s">
        <v>14</v>
      </c>
      <c r="K5" s="20" t="s">
        <v>15</v>
      </c>
      <c r="L5" s="20" t="s">
        <v>16</v>
      </c>
      <c r="M5" s="20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0" t="s">
        <v>22</v>
      </c>
    </row>
    <row r="6" spans="2:18" ht="15.75" thickTop="1">
      <c r="B6" s="18">
        <v>38199</v>
      </c>
      <c r="C6" s="19">
        <v>0</v>
      </c>
      <c r="D6" s="19">
        <v>0</v>
      </c>
      <c r="E6" s="19">
        <v>0</v>
      </c>
      <c r="F6" s="19">
        <v>35</v>
      </c>
      <c r="G6" s="29">
        <v>0</v>
      </c>
      <c r="H6" s="19">
        <v>40</v>
      </c>
      <c r="I6" s="19">
        <v>41</v>
      </c>
      <c r="J6" s="19">
        <v>16</v>
      </c>
      <c r="K6" s="19">
        <v>247</v>
      </c>
      <c r="L6" s="19">
        <v>0</v>
      </c>
      <c r="M6" s="19">
        <v>21</v>
      </c>
      <c r="N6" s="29">
        <v>0</v>
      </c>
      <c r="O6" s="29">
        <v>0</v>
      </c>
      <c r="P6" s="29">
        <v>0</v>
      </c>
      <c r="Q6" s="29">
        <v>0</v>
      </c>
      <c r="R6" s="30">
        <v>400</v>
      </c>
    </row>
    <row r="7" spans="2:18">
      <c r="B7" s="18">
        <v>38230</v>
      </c>
      <c r="C7" s="19">
        <v>0</v>
      </c>
      <c r="D7" s="19">
        <v>0</v>
      </c>
      <c r="E7" s="19">
        <v>0</v>
      </c>
      <c r="F7" s="19">
        <v>29</v>
      </c>
      <c r="G7" s="29">
        <v>0</v>
      </c>
      <c r="H7" s="19">
        <v>53</v>
      </c>
      <c r="I7" s="19">
        <v>126</v>
      </c>
      <c r="J7" s="19">
        <v>47</v>
      </c>
      <c r="K7" s="19">
        <v>159</v>
      </c>
      <c r="L7" s="19">
        <v>0</v>
      </c>
      <c r="M7" s="19">
        <v>37</v>
      </c>
      <c r="N7" s="29">
        <v>0</v>
      </c>
      <c r="O7" s="29">
        <v>0</v>
      </c>
      <c r="P7" s="29">
        <v>0</v>
      </c>
      <c r="Q7" s="29">
        <v>0</v>
      </c>
      <c r="R7" s="30">
        <v>451</v>
      </c>
    </row>
    <row r="8" spans="2:18">
      <c r="B8" s="18">
        <v>38260</v>
      </c>
      <c r="C8" s="19">
        <v>0</v>
      </c>
      <c r="D8" s="19">
        <v>0</v>
      </c>
      <c r="E8" s="19">
        <v>0</v>
      </c>
      <c r="F8" s="19">
        <v>28</v>
      </c>
      <c r="G8" s="29">
        <v>0</v>
      </c>
      <c r="H8" s="19">
        <v>23</v>
      </c>
      <c r="I8" s="19">
        <v>79</v>
      </c>
      <c r="J8" s="19">
        <v>42</v>
      </c>
      <c r="K8" s="19">
        <v>85</v>
      </c>
      <c r="L8" s="19">
        <v>0</v>
      </c>
      <c r="M8" s="19">
        <v>15</v>
      </c>
      <c r="N8" s="29">
        <v>0</v>
      </c>
      <c r="O8" s="29">
        <v>0</v>
      </c>
      <c r="P8" s="29">
        <v>0</v>
      </c>
      <c r="Q8" s="29">
        <v>0</v>
      </c>
      <c r="R8" s="30">
        <v>272</v>
      </c>
    </row>
    <row r="9" spans="2:18">
      <c r="B9" s="18">
        <v>38291</v>
      </c>
      <c r="C9" s="19">
        <v>0</v>
      </c>
      <c r="D9" s="19">
        <v>0</v>
      </c>
      <c r="E9" s="19">
        <v>2</v>
      </c>
      <c r="F9" s="19">
        <v>17</v>
      </c>
      <c r="G9" s="29">
        <v>0</v>
      </c>
      <c r="H9" s="19">
        <v>11</v>
      </c>
      <c r="I9" s="19">
        <v>30</v>
      </c>
      <c r="J9" s="19">
        <v>0</v>
      </c>
      <c r="K9" s="19">
        <v>50</v>
      </c>
      <c r="L9" s="19">
        <v>0</v>
      </c>
      <c r="M9" s="19">
        <v>8</v>
      </c>
      <c r="N9" s="29">
        <v>0</v>
      </c>
      <c r="O9" s="29">
        <v>0</v>
      </c>
      <c r="P9" s="29">
        <v>0</v>
      </c>
      <c r="Q9" s="29">
        <v>0</v>
      </c>
      <c r="R9" s="30">
        <v>118</v>
      </c>
    </row>
    <row r="10" spans="2:18">
      <c r="B10" s="18">
        <v>38321</v>
      </c>
      <c r="C10" s="19">
        <v>0</v>
      </c>
      <c r="D10" s="19">
        <v>0</v>
      </c>
      <c r="E10" s="19">
        <v>0</v>
      </c>
      <c r="F10" s="19">
        <v>1</v>
      </c>
      <c r="G10" s="29">
        <v>0</v>
      </c>
      <c r="H10" s="19">
        <v>36</v>
      </c>
      <c r="I10" s="19">
        <v>9</v>
      </c>
      <c r="J10" s="19">
        <v>0</v>
      </c>
      <c r="K10" s="19">
        <v>20</v>
      </c>
      <c r="L10" s="19">
        <v>1</v>
      </c>
      <c r="M10" s="19">
        <v>5</v>
      </c>
      <c r="N10" s="29">
        <v>0</v>
      </c>
      <c r="O10" s="29">
        <v>0</v>
      </c>
      <c r="P10" s="29">
        <v>0</v>
      </c>
      <c r="Q10" s="29">
        <v>0</v>
      </c>
      <c r="R10" s="30">
        <v>72</v>
      </c>
    </row>
    <row r="11" spans="2:18">
      <c r="B11" s="18">
        <v>38352</v>
      </c>
      <c r="C11" s="19">
        <v>0</v>
      </c>
      <c r="D11" s="19">
        <v>0</v>
      </c>
      <c r="E11" s="19">
        <v>0</v>
      </c>
      <c r="F11" s="19">
        <v>6</v>
      </c>
      <c r="G11" s="29">
        <v>0</v>
      </c>
      <c r="H11" s="19">
        <v>14</v>
      </c>
      <c r="I11" s="19">
        <v>5</v>
      </c>
      <c r="J11" s="19">
        <v>0</v>
      </c>
      <c r="K11" s="19">
        <v>4</v>
      </c>
      <c r="L11" s="19">
        <v>0</v>
      </c>
      <c r="M11" s="19">
        <v>6</v>
      </c>
      <c r="N11" s="29">
        <v>0</v>
      </c>
      <c r="O11" s="29">
        <v>0</v>
      </c>
      <c r="P11" s="29">
        <v>0</v>
      </c>
      <c r="Q11" s="29">
        <v>0</v>
      </c>
      <c r="R11" s="30">
        <v>35</v>
      </c>
    </row>
    <row r="12" spans="2:18">
      <c r="B12" s="18">
        <v>38383</v>
      </c>
      <c r="C12" s="19">
        <v>0</v>
      </c>
      <c r="D12" s="19">
        <v>0</v>
      </c>
      <c r="E12" s="19">
        <v>0</v>
      </c>
      <c r="F12" s="19">
        <v>2</v>
      </c>
      <c r="G12" s="29">
        <v>0</v>
      </c>
      <c r="H12" s="19">
        <v>24</v>
      </c>
      <c r="I12" s="19">
        <v>10</v>
      </c>
      <c r="J12" s="19">
        <v>0</v>
      </c>
      <c r="K12" s="19">
        <v>3</v>
      </c>
      <c r="L12" s="19">
        <v>0</v>
      </c>
      <c r="M12" s="19">
        <v>13</v>
      </c>
      <c r="N12" s="29">
        <v>0</v>
      </c>
      <c r="O12" s="29">
        <v>0</v>
      </c>
      <c r="P12" s="29">
        <v>0</v>
      </c>
      <c r="Q12" s="29">
        <v>0</v>
      </c>
      <c r="R12" s="30">
        <v>52</v>
      </c>
    </row>
    <row r="13" spans="2:18">
      <c r="B13" s="18">
        <v>38411</v>
      </c>
      <c r="C13" s="19">
        <v>0</v>
      </c>
      <c r="D13" s="19">
        <v>0</v>
      </c>
      <c r="E13" s="19">
        <v>1</v>
      </c>
      <c r="F13" s="19">
        <v>1</v>
      </c>
      <c r="G13" s="29">
        <v>0</v>
      </c>
      <c r="H13" s="19">
        <v>22</v>
      </c>
      <c r="I13" s="19">
        <v>7</v>
      </c>
      <c r="J13" s="19">
        <v>0</v>
      </c>
      <c r="K13" s="19">
        <v>24</v>
      </c>
      <c r="L13" s="19">
        <v>1</v>
      </c>
      <c r="M13" s="19">
        <v>3</v>
      </c>
      <c r="N13" s="29">
        <v>0</v>
      </c>
      <c r="O13" s="29">
        <v>0</v>
      </c>
      <c r="P13" s="29">
        <v>0</v>
      </c>
      <c r="Q13" s="29">
        <v>0</v>
      </c>
      <c r="R13" s="30">
        <v>59</v>
      </c>
    </row>
    <row r="14" spans="2:18">
      <c r="B14" s="18">
        <v>38442</v>
      </c>
      <c r="C14" s="19">
        <v>0</v>
      </c>
      <c r="D14" s="19">
        <v>0</v>
      </c>
      <c r="E14" s="19">
        <v>0</v>
      </c>
      <c r="F14" s="19">
        <v>11</v>
      </c>
      <c r="G14" s="29">
        <v>0</v>
      </c>
      <c r="H14" s="19">
        <v>18</v>
      </c>
      <c r="I14" s="19">
        <v>15</v>
      </c>
      <c r="J14" s="19">
        <v>0</v>
      </c>
      <c r="K14" s="19">
        <v>17</v>
      </c>
      <c r="L14" s="19">
        <v>0</v>
      </c>
      <c r="M14" s="19">
        <v>11</v>
      </c>
      <c r="N14" s="29">
        <v>0</v>
      </c>
      <c r="O14" s="29">
        <v>0</v>
      </c>
      <c r="P14" s="29">
        <v>0</v>
      </c>
      <c r="Q14" s="29">
        <v>0</v>
      </c>
      <c r="R14" s="30">
        <v>72</v>
      </c>
    </row>
    <row r="15" spans="2:18">
      <c r="B15" s="18">
        <v>38472</v>
      </c>
      <c r="C15" s="19">
        <v>0</v>
      </c>
      <c r="D15" s="19">
        <v>0</v>
      </c>
      <c r="E15" s="19">
        <v>2</v>
      </c>
      <c r="F15" s="19">
        <v>6</v>
      </c>
      <c r="G15" s="29">
        <v>0</v>
      </c>
      <c r="H15" s="19">
        <v>62</v>
      </c>
      <c r="I15" s="19">
        <v>9</v>
      </c>
      <c r="J15" s="19">
        <v>0</v>
      </c>
      <c r="K15" s="19">
        <v>3</v>
      </c>
      <c r="L15" s="19">
        <v>0</v>
      </c>
      <c r="M15" s="19">
        <v>2</v>
      </c>
      <c r="N15" s="29">
        <v>0</v>
      </c>
      <c r="O15" s="29">
        <v>0</v>
      </c>
      <c r="P15" s="29">
        <v>0</v>
      </c>
      <c r="Q15" s="29">
        <v>0</v>
      </c>
      <c r="R15" s="30">
        <v>84</v>
      </c>
    </row>
    <row r="16" spans="2:18">
      <c r="B16" s="18">
        <v>38503</v>
      </c>
      <c r="C16" s="19">
        <v>0</v>
      </c>
      <c r="D16" s="19">
        <v>0</v>
      </c>
      <c r="E16" s="19">
        <v>0</v>
      </c>
      <c r="F16" s="19">
        <v>1</v>
      </c>
      <c r="G16" s="29">
        <v>0</v>
      </c>
      <c r="H16" s="19">
        <v>13</v>
      </c>
      <c r="I16" s="19">
        <v>1</v>
      </c>
      <c r="J16" s="19">
        <v>0</v>
      </c>
      <c r="K16" s="19">
        <v>8</v>
      </c>
      <c r="L16" s="19">
        <v>2</v>
      </c>
      <c r="M16" s="19">
        <v>3</v>
      </c>
      <c r="N16" s="29">
        <v>0</v>
      </c>
      <c r="O16" s="29">
        <v>0</v>
      </c>
      <c r="P16" s="29">
        <v>0</v>
      </c>
      <c r="Q16" s="29">
        <v>0</v>
      </c>
      <c r="R16" s="30">
        <v>28</v>
      </c>
    </row>
    <row r="17" spans="2:18">
      <c r="B17" s="18">
        <v>38533</v>
      </c>
      <c r="C17" s="19">
        <v>0</v>
      </c>
      <c r="D17" s="19">
        <v>0</v>
      </c>
      <c r="E17" s="19">
        <v>1</v>
      </c>
      <c r="F17" s="19">
        <v>7</v>
      </c>
      <c r="G17" s="29">
        <v>0</v>
      </c>
      <c r="H17" s="19">
        <v>45</v>
      </c>
      <c r="I17" s="19">
        <v>19</v>
      </c>
      <c r="J17" s="19">
        <v>0</v>
      </c>
      <c r="K17" s="19">
        <v>15</v>
      </c>
      <c r="L17" s="19">
        <v>0</v>
      </c>
      <c r="M17" s="19">
        <v>9</v>
      </c>
      <c r="N17" s="29">
        <v>0</v>
      </c>
      <c r="O17" s="29">
        <v>0</v>
      </c>
      <c r="P17" s="29">
        <v>0</v>
      </c>
      <c r="Q17" s="29">
        <v>0</v>
      </c>
      <c r="R17" s="30">
        <v>96</v>
      </c>
    </row>
    <row r="18" spans="2:18">
      <c r="B18" s="18">
        <v>38564</v>
      </c>
      <c r="C18" s="19">
        <v>0</v>
      </c>
      <c r="D18" s="19">
        <v>0</v>
      </c>
      <c r="E18" s="19">
        <v>0</v>
      </c>
      <c r="F18" s="19">
        <v>1</v>
      </c>
      <c r="G18" s="29">
        <v>0</v>
      </c>
      <c r="H18" s="19">
        <v>42</v>
      </c>
      <c r="I18" s="19">
        <v>7</v>
      </c>
      <c r="J18" s="19">
        <v>0</v>
      </c>
      <c r="K18" s="19">
        <v>8</v>
      </c>
      <c r="L18" s="19">
        <v>0</v>
      </c>
      <c r="M18" s="19">
        <v>9</v>
      </c>
      <c r="N18" s="29">
        <v>0</v>
      </c>
      <c r="O18" s="29">
        <v>0</v>
      </c>
      <c r="P18" s="29">
        <v>0</v>
      </c>
      <c r="Q18" s="29">
        <v>0</v>
      </c>
      <c r="R18" s="30">
        <v>67</v>
      </c>
    </row>
    <row r="19" spans="2:18">
      <c r="B19" s="18">
        <v>38595</v>
      </c>
      <c r="C19" s="19">
        <v>0</v>
      </c>
      <c r="D19" s="19">
        <v>0</v>
      </c>
      <c r="E19" s="19">
        <v>0</v>
      </c>
      <c r="F19" s="19">
        <v>1</v>
      </c>
      <c r="G19" s="29">
        <v>0</v>
      </c>
      <c r="H19" s="19">
        <v>30</v>
      </c>
      <c r="I19" s="19">
        <v>13</v>
      </c>
      <c r="J19" s="19">
        <v>0</v>
      </c>
      <c r="K19" s="19">
        <v>21</v>
      </c>
      <c r="L19" s="19">
        <v>0</v>
      </c>
      <c r="M19" s="19">
        <v>43</v>
      </c>
      <c r="N19" s="29">
        <v>0</v>
      </c>
      <c r="O19" s="29">
        <v>0</v>
      </c>
      <c r="P19" s="29">
        <v>0</v>
      </c>
      <c r="Q19" s="29">
        <v>0</v>
      </c>
      <c r="R19" s="30">
        <v>108</v>
      </c>
    </row>
    <row r="20" spans="2:18">
      <c r="B20" s="18">
        <v>38625</v>
      </c>
      <c r="C20" s="19">
        <v>0</v>
      </c>
      <c r="D20" s="19">
        <v>0</v>
      </c>
      <c r="E20" s="19">
        <v>0</v>
      </c>
      <c r="F20" s="19">
        <v>12</v>
      </c>
      <c r="G20" s="29">
        <v>0</v>
      </c>
      <c r="H20" s="19">
        <v>13</v>
      </c>
      <c r="I20" s="19">
        <v>18</v>
      </c>
      <c r="J20" s="19">
        <v>0</v>
      </c>
      <c r="K20" s="19">
        <v>7</v>
      </c>
      <c r="L20" s="19">
        <v>0</v>
      </c>
      <c r="M20" s="19">
        <v>7</v>
      </c>
      <c r="N20" s="29">
        <v>0</v>
      </c>
      <c r="O20" s="29">
        <v>0</v>
      </c>
      <c r="P20" s="29">
        <v>0</v>
      </c>
      <c r="Q20" s="29">
        <v>0</v>
      </c>
      <c r="R20" s="30">
        <v>57</v>
      </c>
    </row>
    <row r="21" spans="2:18">
      <c r="B21" s="18">
        <v>38656</v>
      </c>
      <c r="C21" s="19">
        <v>0</v>
      </c>
      <c r="D21" s="19">
        <v>0</v>
      </c>
      <c r="E21" s="19">
        <v>0</v>
      </c>
      <c r="F21" s="19">
        <v>8</v>
      </c>
      <c r="G21" s="29">
        <v>0</v>
      </c>
      <c r="H21" s="19">
        <v>8</v>
      </c>
      <c r="I21" s="19">
        <v>8</v>
      </c>
      <c r="J21" s="19">
        <v>0</v>
      </c>
      <c r="K21" s="19">
        <v>8</v>
      </c>
      <c r="L21" s="19">
        <v>0</v>
      </c>
      <c r="M21" s="19">
        <v>24</v>
      </c>
      <c r="N21" s="29">
        <v>0</v>
      </c>
      <c r="O21" s="29">
        <v>0</v>
      </c>
      <c r="P21" s="29">
        <v>0</v>
      </c>
      <c r="Q21" s="29">
        <v>0</v>
      </c>
      <c r="R21" s="30">
        <v>56</v>
      </c>
    </row>
    <row r="22" spans="2:18">
      <c r="B22" s="18">
        <v>38686</v>
      </c>
      <c r="C22" s="19">
        <v>0</v>
      </c>
      <c r="D22" s="19">
        <v>0</v>
      </c>
      <c r="E22" s="19">
        <v>0</v>
      </c>
      <c r="F22" s="19">
        <v>15</v>
      </c>
      <c r="G22" s="29">
        <v>0</v>
      </c>
      <c r="H22" s="19">
        <v>2</v>
      </c>
      <c r="I22" s="19">
        <v>7</v>
      </c>
      <c r="J22" s="19">
        <v>0</v>
      </c>
      <c r="K22" s="19">
        <v>13</v>
      </c>
      <c r="L22" s="19">
        <v>0</v>
      </c>
      <c r="M22" s="19">
        <v>7</v>
      </c>
      <c r="N22" s="29">
        <v>0</v>
      </c>
      <c r="O22" s="29">
        <v>0</v>
      </c>
      <c r="P22" s="29">
        <v>0</v>
      </c>
      <c r="Q22" s="29">
        <v>0</v>
      </c>
      <c r="R22" s="30">
        <v>44</v>
      </c>
    </row>
    <row r="23" spans="2:18">
      <c r="B23" s="18">
        <v>38717</v>
      </c>
      <c r="C23" s="19">
        <v>0</v>
      </c>
      <c r="D23" s="19">
        <v>0</v>
      </c>
      <c r="E23" s="19">
        <v>0</v>
      </c>
      <c r="F23" s="19">
        <v>3</v>
      </c>
      <c r="G23" s="29">
        <v>0</v>
      </c>
      <c r="H23" s="19">
        <v>0</v>
      </c>
      <c r="I23" s="19">
        <v>1</v>
      </c>
      <c r="J23" s="19">
        <v>0</v>
      </c>
      <c r="K23" s="19">
        <v>1</v>
      </c>
      <c r="L23" s="19">
        <v>0</v>
      </c>
      <c r="M23" s="19">
        <v>5</v>
      </c>
      <c r="N23" s="29">
        <v>0</v>
      </c>
      <c r="O23" s="29">
        <v>0</v>
      </c>
      <c r="P23" s="29">
        <v>0</v>
      </c>
      <c r="Q23" s="29">
        <v>0</v>
      </c>
      <c r="R23" s="30">
        <v>10</v>
      </c>
    </row>
    <row r="24" spans="2:18">
      <c r="B24" s="18">
        <v>38748</v>
      </c>
      <c r="C24" s="19">
        <v>0</v>
      </c>
      <c r="D24" s="19">
        <v>0</v>
      </c>
      <c r="E24" s="19">
        <v>0</v>
      </c>
      <c r="F24" s="19">
        <v>4</v>
      </c>
      <c r="G24" s="29">
        <v>0</v>
      </c>
      <c r="H24" s="19">
        <v>11</v>
      </c>
      <c r="I24" s="19">
        <v>0</v>
      </c>
      <c r="J24" s="19">
        <v>0</v>
      </c>
      <c r="K24" s="19">
        <v>2</v>
      </c>
      <c r="L24" s="19">
        <v>0</v>
      </c>
      <c r="M24" s="19">
        <v>1</v>
      </c>
      <c r="N24" s="29">
        <v>0</v>
      </c>
      <c r="O24" s="29">
        <v>0</v>
      </c>
      <c r="P24" s="29">
        <v>0</v>
      </c>
      <c r="Q24" s="29">
        <v>0</v>
      </c>
      <c r="R24" s="30">
        <v>18</v>
      </c>
    </row>
    <row r="25" spans="2:18">
      <c r="B25" s="18">
        <v>38776</v>
      </c>
      <c r="C25" s="19">
        <v>0</v>
      </c>
      <c r="D25" s="19">
        <v>0</v>
      </c>
      <c r="E25" s="19">
        <v>0</v>
      </c>
      <c r="F25" s="19">
        <v>2</v>
      </c>
      <c r="G25" s="29">
        <v>0</v>
      </c>
      <c r="H25" s="19">
        <v>62</v>
      </c>
      <c r="I25" s="19">
        <v>0</v>
      </c>
      <c r="J25" s="19">
        <v>0</v>
      </c>
      <c r="K25" s="19">
        <v>6</v>
      </c>
      <c r="L25" s="19">
        <v>0</v>
      </c>
      <c r="M25" s="19">
        <v>2</v>
      </c>
      <c r="N25" s="29">
        <v>0</v>
      </c>
      <c r="O25" s="29">
        <v>0</v>
      </c>
      <c r="P25" s="29">
        <v>0</v>
      </c>
      <c r="Q25" s="29">
        <v>0</v>
      </c>
      <c r="R25" s="30">
        <v>72</v>
      </c>
    </row>
    <row r="26" spans="2:18">
      <c r="B26" s="18">
        <v>38807</v>
      </c>
      <c r="C26" s="19">
        <v>0</v>
      </c>
      <c r="D26" s="19">
        <v>0</v>
      </c>
      <c r="E26" s="19">
        <v>0</v>
      </c>
      <c r="F26" s="19">
        <v>7</v>
      </c>
      <c r="G26" s="29">
        <v>0</v>
      </c>
      <c r="H26" s="19">
        <v>5</v>
      </c>
      <c r="I26" s="19">
        <v>6</v>
      </c>
      <c r="J26" s="19">
        <v>0</v>
      </c>
      <c r="K26" s="19">
        <v>6</v>
      </c>
      <c r="L26" s="19">
        <v>0</v>
      </c>
      <c r="M26" s="19">
        <v>2</v>
      </c>
      <c r="N26" s="29">
        <v>0</v>
      </c>
      <c r="O26" s="29">
        <v>0</v>
      </c>
      <c r="P26" s="29">
        <v>0</v>
      </c>
      <c r="Q26" s="29">
        <v>0</v>
      </c>
      <c r="R26" s="30">
        <v>26</v>
      </c>
    </row>
    <row r="27" spans="2:18">
      <c r="B27" s="18">
        <v>38837</v>
      </c>
      <c r="C27" s="19">
        <v>0</v>
      </c>
      <c r="D27" s="19">
        <v>0</v>
      </c>
      <c r="E27" s="19">
        <v>0</v>
      </c>
      <c r="F27" s="19">
        <v>3</v>
      </c>
      <c r="G27" s="29">
        <v>0</v>
      </c>
      <c r="H27" s="19">
        <v>38</v>
      </c>
      <c r="I27" s="19">
        <v>15</v>
      </c>
      <c r="J27" s="19">
        <v>0</v>
      </c>
      <c r="K27" s="19">
        <v>7</v>
      </c>
      <c r="L27" s="19">
        <v>1</v>
      </c>
      <c r="M27" s="19">
        <v>15</v>
      </c>
      <c r="N27" s="29">
        <v>0</v>
      </c>
      <c r="O27" s="29">
        <v>0</v>
      </c>
      <c r="P27" s="29">
        <v>0</v>
      </c>
      <c r="Q27" s="29">
        <v>0</v>
      </c>
      <c r="R27" s="30">
        <v>79</v>
      </c>
    </row>
    <row r="28" spans="2:18">
      <c r="B28" s="18">
        <v>38868</v>
      </c>
      <c r="C28" s="19">
        <v>0</v>
      </c>
      <c r="D28" s="19">
        <v>0</v>
      </c>
      <c r="E28" s="19">
        <v>0</v>
      </c>
      <c r="F28" s="19">
        <v>9</v>
      </c>
      <c r="G28" s="29">
        <v>0</v>
      </c>
      <c r="H28" s="19">
        <v>19</v>
      </c>
      <c r="I28" s="19">
        <v>25</v>
      </c>
      <c r="J28" s="19">
        <v>0</v>
      </c>
      <c r="K28" s="19">
        <v>16</v>
      </c>
      <c r="L28" s="19">
        <v>0</v>
      </c>
      <c r="M28" s="19">
        <v>22</v>
      </c>
      <c r="N28" s="29">
        <v>0</v>
      </c>
      <c r="O28" s="29">
        <v>0</v>
      </c>
      <c r="P28" s="29">
        <v>0</v>
      </c>
      <c r="Q28" s="29">
        <v>0</v>
      </c>
      <c r="R28" s="30">
        <v>91</v>
      </c>
    </row>
    <row r="29" spans="2:18">
      <c r="B29" s="18">
        <v>38898</v>
      </c>
      <c r="C29" s="19">
        <v>0</v>
      </c>
      <c r="D29" s="19">
        <v>0</v>
      </c>
      <c r="E29" s="19">
        <v>0</v>
      </c>
      <c r="F29" s="19">
        <v>7</v>
      </c>
      <c r="G29" s="29">
        <v>0</v>
      </c>
      <c r="H29" s="19">
        <v>27</v>
      </c>
      <c r="I29" s="19">
        <v>11</v>
      </c>
      <c r="J29" s="19">
        <v>0</v>
      </c>
      <c r="K29" s="19">
        <v>8</v>
      </c>
      <c r="L29" s="19">
        <v>0</v>
      </c>
      <c r="M29" s="19">
        <v>6</v>
      </c>
      <c r="N29" s="29">
        <v>0</v>
      </c>
      <c r="O29" s="29">
        <v>0</v>
      </c>
      <c r="P29" s="29">
        <v>0</v>
      </c>
      <c r="Q29" s="29">
        <v>0</v>
      </c>
      <c r="R29" s="30">
        <v>59</v>
      </c>
    </row>
    <row r="30" spans="2:18">
      <c r="B30" s="18">
        <v>38929</v>
      </c>
      <c r="C30" s="19">
        <v>0</v>
      </c>
      <c r="D30" s="19">
        <v>0</v>
      </c>
      <c r="E30" s="19">
        <v>0</v>
      </c>
      <c r="F30" s="19">
        <v>5</v>
      </c>
      <c r="G30" s="29">
        <v>0</v>
      </c>
      <c r="H30" s="19">
        <v>19</v>
      </c>
      <c r="I30" s="19">
        <v>8</v>
      </c>
      <c r="J30" s="19">
        <v>0</v>
      </c>
      <c r="K30" s="19">
        <v>8</v>
      </c>
      <c r="L30" s="19">
        <v>1</v>
      </c>
      <c r="M30" s="19">
        <v>8</v>
      </c>
      <c r="N30" s="29">
        <v>0</v>
      </c>
      <c r="O30" s="29">
        <v>0</v>
      </c>
      <c r="P30" s="29">
        <v>0</v>
      </c>
      <c r="Q30" s="29">
        <v>0</v>
      </c>
      <c r="R30" s="30">
        <v>49</v>
      </c>
    </row>
    <row r="31" spans="2:18">
      <c r="B31" s="18">
        <v>38960</v>
      </c>
      <c r="C31" s="19">
        <v>0</v>
      </c>
      <c r="D31" s="19">
        <v>0</v>
      </c>
      <c r="E31" s="19">
        <v>0</v>
      </c>
      <c r="F31" s="19">
        <v>9</v>
      </c>
      <c r="G31" s="29">
        <v>0</v>
      </c>
      <c r="H31" s="19">
        <v>15</v>
      </c>
      <c r="I31" s="19">
        <v>19</v>
      </c>
      <c r="J31" s="19">
        <v>0</v>
      </c>
      <c r="K31" s="19">
        <v>741</v>
      </c>
      <c r="L31" s="19">
        <v>0</v>
      </c>
      <c r="M31" s="19">
        <v>11</v>
      </c>
      <c r="N31" s="29">
        <v>0</v>
      </c>
      <c r="O31" s="29">
        <v>0</v>
      </c>
      <c r="P31" s="29">
        <v>0</v>
      </c>
      <c r="Q31" s="29">
        <v>0</v>
      </c>
      <c r="R31" s="30">
        <v>795</v>
      </c>
    </row>
    <row r="32" spans="2:18">
      <c r="B32" s="18">
        <v>38990</v>
      </c>
      <c r="C32" s="19">
        <v>0</v>
      </c>
      <c r="D32" s="19">
        <v>0</v>
      </c>
      <c r="E32" s="19">
        <v>19</v>
      </c>
      <c r="F32" s="19">
        <v>36</v>
      </c>
      <c r="G32" s="29">
        <v>0</v>
      </c>
      <c r="H32" s="19">
        <v>57</v>
      </c>
      <c r="I32" s="19">
        <v>49</v>
      </c>
      <c r="J32" s="19">
        <v>0</v>
      </c>
      <c r="K32" s="19">
        <v>115</v>
      </c>
      <c r="L32" s="19">
        <v>16</v>
      </c>
      <c r="M32" s="19">
        <v>3</v>
      </c>
      <c r="N32" s="29">
        <v>0</v>
      </c>
      <c r="O32" s="29">
        <v>0</v>
      </c>
      <c r="P32" s="29">
        <v>0</v>
      </c>
      <c r="Q32" s="29">
        <v>1</v>
      </c>
      <c r="R32" s="30">
        <v>296</v>
      </c>
    </row>
    <row r="33" spans="2:18">
      <c r="B33" s="18">
        <v>39021</v>
      </c>
      <c r="C33" s="19">
        <v>0</v>
      </c>
      <c r="D33" s="19">
        <v>0</v>
      </c>
      <c r="E33" s="19">
        <v>0</v>
      </c>
      <c r="F33" s="19">
        <v>8</v>
      </c>
      <c r="G33" s="29">
        <v>0</v>
      </c>
      <c r="H33" s="19">
        <v>30</v>
      </c>
      <c r="I33" s="19">
        <v>28</v>
      </c>
      <c r="J33" s="19">
        <v>0</v>
      </c>
      <c r="K33" s="19">
        <v>34</v>
      </c>
      <c r="L33" s="19">
        <v>0</v>
      </c>
      <c r="M33" s="19">
        <v>36</v>
      </c>
      <c r="N33" s="29">
        <v>0</v>
      </c>
      <c r="O33" s="29">
        <v>0</v>
      </c>
      <c r="P33" s="29">
        <v>0</v>
      </c>
      <c r="Q33" s="29">
        <v>19</v>
      </c>
      <c r="R33" s="30">
        <v>155</v>
      </c>
    </row>
    <row r="34" spans="2:18">
      <c r="B34" s="18">
        <v>39051</v>
      </c>
      <c r="C34" s="19">
        <v>0</v>
      </c>
      <c r="D34" s="19">
        <v>0</v>
      </c>
      <c r="E34" s="19">
        <v>0</v>
      </c>
      <c r="F34" s="19">
        <v>1</v>
      </c>
      <c r="G34" s="29">
        <v>0</v>
      </c>
      <c r="H34" s="19">
        <v>31</v>
      </c>
      <c r="I34" s="19">
        <v>6</v>
      </c>
      <c r="J34" s="19">
        <v>0</v>
      </c>
      <c r="K34" s="19">
        <v>77</v>
      </c>
      <c r="L34" s="19">
        <v>1</v>
      </c>
      <c r="M34" s="19">
        <v>3</v>
      </c>
      <c r="N34" s="29">
        <v>0</v>
      </c>
      <c r="O34" s="29">
        <v>0</v>
      </c>
      <c r="P34" s="29">
        <v>0</v>
      </c>
      <c r="Q34" s="29">
        <v>0</v>
      </c>
      <c r="R34" s="30">
        <v>119</v>
      </c>
    </row>
    <row r="35" spans="2:18">
      <c r="B35" s="18">
        <v>39082</v>
      </c>
      <c r="C35" s="19">
        <v>0</v>
      </c>
      <c r="D35" s="19">
        <v>0</v>
      </c>
      <c r="E35" s="19">
        <v>0</v>
      </c>
      <c r="F35" s="19">
        <v>3</v>
      </c>
      <c r="G35" s="29">
        <v>0</v>
      </c>
      <c r="H35" s="19">
        <v>35</v>
      </c>
      <c r="I35" s="19">
        <v>9</v>
      </c>
      <c r="J35" s="19">
        <v>0</v>
      </c>
      <c r="K35" s="19">
        <v>50</v>
      </c>
      <c r="L35" s="19">
        <v>0</v>
      </c>
      <c r="M35" s="19">
        <v>3</v>
      </c>
      <c r="N35" s="29">
        <v>0</v>
      </c>
      <c r="O35" s="29">
        <v>0</v>
      </c>
      <c r="P35" s="29">
        <v>0</v>
      </c>
      <c r="Q35" s="29">
        <v>0</v>
      </c>
      <c r="R35" s="30">
        <v>100</v>
      </c>
    </row>
    <row r="36" spans="2:18">
      <c r="B36" s="18">
        <v>39113</v>
      </c>
      <c r="C36" s="19">
        <v>0</v>
      </c>
      <c r="D36" s="19">
        <v>0</v>
      </c>
      <c r="E36" s="19">
        <v>0</v>
      </c>
      <c r="F36" s="19">
        <v>0</v>
      </c>
      <c r="G36" s="29">
        <v>0</v>
      </c>
      <c r="H36" s="19">
        <v>2</v>
      </c>
      <c r="I36" s="19">
        <v>6</v>
      </c>
      <c r="J36" s="19">
        <v>0</v>
      </c>
      <c r="K36" s="19">
        <v>55</v>
      </c>
      <c r="L36" s="19">
        <v>0</v>
      </c>
      <c r="M36" s="19">
        <v>2</v>
      </c>
      <c r="N36" s="29">
        <v>0</v>
      </c>
      <c r="O36" s="29">
        <v>0</v>
      </c>
      <c r="P36" s="29">
        <v>0</v>
      </c>
      <c r="Q36" s="29">
        <v>0</v>
      </c>
      <c r="R36" s="30">
        <v>65</v>
      </c>
    </row>
    <row r="37" spans="2:18">
      <c r="B37" s="18">
        <v>39141</v>
      </c>
      <c r="C37" s="19">
        <v>0</v>
      </c>
      <c r="D37" s="19">
        <v>0</v>
      </c>
      <c r="E37" s="19">
        <v>0</v>
      </c>
      <c r="F37" s="19">
        <v>2</v>
      </c>
      <c r="G37" s="29">
        <v>0</v>
      </c>
      <c r="H37" s="19">
        <v>10</v>
      </c>
      <c r="I37" s="19">
        <v>26</v>
      </c>
      <c r="J37" s="19">
        <v>0</v>
      </c>
      <c r="K37" s="19">
        <v>92</v>
      </c>
      <c r="L37" s="19">
        <v>1</v>
      </c>
      <c r="M37" s="19">
        <v>3</v>
      </c>
      <c r="N37" s="29">
        <v>0</v>
      </c>
      <c r="O37" s="29">
        <v>0</v>
      </c>
      <c r="P37" s="29">
        <v>0</v>
      </c>
      <c r="Q37" s="29">
        <v>0</v>
      </c>
      <c r="R37" s="30">
        <v>134</v>
      </c>
    </row>
    <row r="38" spans="2:18">
      <c r="B38" s="18">
        <v>39172</v>
      </c>
      <c r="C38" s="19">
        <v>0</v>
      </c>
      <c r="D38" s="19">
        <v>0</v>
      </c>
      <c r="E38" s="19">
        <v>0</v>
      </c>
      <c r="F38" s="19">
        <v>4</v>
      </c>
      <c r="G38" s="29">
        <v>0</v>
      </c>
      <c r="H38" s="19">
        <v>28</v>
      </c>
      <c r="I38" s="19">
        <v>19</v>
      </c>
      <c r="J38" s="19">
        <v>0</v>
      </c>
      <c r="K38" s="19">
        <v>89</v>
      </c>
      <c r="L38" s="19">
        <v>3</v>
      </c>
      <c r="M38" s="19">
        <v>11</v>
      </c>
      <c r="N38" s="29">
        <v>0</v>
      </c>
      <c r="O38" s="29">
        <v>0</v>
      </c>
      <c r="P38" s="29">
        <v>0</v>
      </c>
      <c r="Q38" s="29">
        <v>0</v>
      </c>
      <c r="R38" s="30">
        <v>154</v>
      </c>
    </row>
    <row r="39" spans="2:18">
      <c r="B39" s="18">
        <v>39202</v>
      </c>
      <c r="C39" s="19">
        <v>0</v>
      </c>
      <c r="D39" s="19">
        <v>0</v>
      </c>
      <c r="E39" s="19">
        <v>0</v>
      </c>
      <c r="F39" s="19">
        <v>5</v>
      </c>
      <c r="G39" s="29">
        <v>0</v>
      </c>
      <c r="H39" s="19">
        <v>14</v>
      </c>
      <c r="I39" s="19">
        <v>16</v>
      </c>
      <c r="J39" s="19">
        <v>0</v>
      </c>
      <c r="K39" s="19">
        <v>38</v>
      </c>
      <c r="L39" s="19">
        <v>0</v>
      </c>
      <c r="M39" s="19">
        <v>345</v>
      </c>
      <c r="N39" s="29">
        <v>0</v>
      </c>
      <c r="O39" s="29">
        <v>0</v>
      </c>
      <c r="P39" s="29">
        <v>0</v>
      </c>
      <c r="Q39" s="29">
        <v>0</v>
      </c>
      <c r="R39" s="30">
        <v>418</v>
      </c>
    </row>
    <row r="40" spans="2:18">
      <c r="B40" s="18">
        <v>39233</v>
      </c>
      <c r="C40" s="19">
        <v>0</v>
      </c>
      <c r="D40" s="19">
        <v>0</v>
      </c>
      <c r="E40" s="19">
        <v>0</v>
      </c>
      <c r="F40" s="19">
        <v>2</v>
      </c>
      <c r="G40" s="29">
        <v>0</v>
      </c>
      <c r="H40" s="19">
        <v>3</v>
      </c>
      <c r="I40" s="19">
        <v>13</v>
      </c>
      <c r="J40" s="19">
        <v>0</v>
      </c>
      <c r="K40" s="19">
        <v>42</v>
      </c>
      <c r="L40" s="19">
        <v>2</v>
      </c>
      <c r="M40" s="19">
        <v>3</v>
      </c>
      <c r="N40" s="29">
        <v>0</v>
      </c>
      <c r="O40" s="29">
        <v>0</v>
      </c>
      <c r="P40" s="29">
        <v>0</v>
      </c>
      <c r="Q40" s="29">
        <v>0</v>
      </c>
      <c r="R40" s="30">
        <v>65</v>
      </c>
    </row>
    <row r="41" spans="2:18">
      <c r="B41" s="18">
        <v>39263</v>
      </c>
      <c r="C41" s="19">
        <v>0</v>
      </c>
      <c r="D41" s="19">
        <v>0</v>
      </c>
      <c r="E41" s="19">
        <v>0</v>
      </c>
      <c r="F41" s="19">
        <v>0</v>
      </c>
      <c r="G41" s="29">
        <v>0</v>
      </c>
      <c r="H41" s="19">
        <v>0</v>
      </c>
      <c r="I41" s="19">
        <v>11</v>
      </c>
      <c r="J41" s="19">
        <v>0</v>
      </c>
      <c r="K41" s="19">
        <v>26</v>
      </c>
      <c r="L41" s="19">
        <v>0</v>
      </c>
      <c r="M41" s="19">
        <v>18</v>
      </c>
      <c r="N41" s="29">
        <v>0</v>
      </c>
      <c r="O41" s="29">
        <v>0</v>
      </c>
      <c r="P41" s="29">
        <v>0</v>
      </c>
      <c r="Q41" s="29">
        <v>0</v>
      </c>
      <c r="R41" s="30">
        <v>55</v>
      </c>
    </row>
    <row r="42" spans="2:18">
      <c r="B42" s="18">
        <v>39294</v>
      </c>
      <c r="C42" s="19">
        <v>0</v>
      </c>
      <c r="D42" s="19">
        <v>0</v>
      </c>
      <c r="E42" s="19">
        <v>0</v>
      </c>
      <c r="F42" s="19">
        <v>5</v>
      </c>
      <c r="G42" s="29">
        <v>0</v>
      </c>
      <c r="H42" s="19">
        <v>0</v>
      </c>
      <c r="I42" s="19">
        <v>8</v>
      </c>
      <c r="J42" s="19">
        <v>0</v>
      </c>
      <c r="K42" s="19">
        <v>36</v>
      </c>
      <c r="L42" s="19">
        <v>0</v>
      </c>
      <c r="M42" s="19">
        <v>9</v>
      </c>
      <c r="N42" s="29">
        <v>0</v>
      </c>
      <c r="O42" s="29">
        <v>0</v>
      </c>
      <c r="P42" s="29">
        <v>0</v>
      </c>
      <c r="Q42" s="29">
        <v>0</v>
      </c>
      <c r="R42" s="30">
        <v>58</v>
      </c>
    </row>
    <row r="43" spans="2:18">
      <c r="B43" s="18">
        <v>39325</v>
      </c>
      <c r="C43" s="19">
        <v>0</v>
      </c>
      <c r="D43" s="19">
        <v>0</v>
      </c>
      <c r="E43" s="19">
        <v>0</v>
      </c>
      <c r="F43" s="19">
        <v>6</v>
      </c>
      <c r="G43" s="29">
        <v>0</v>
      </c>
      <c r="H43" s="19">
        <v>0</v>
      </c>
      <c r="I43" s="19">
        <v>10</v>
      </c>
      <c r="J43" s="19">
        <v>0</v>
      </c>
      <c r="K43" s="19">
        <v>21</v>
      </c>
      <c r="L43" s="19">
        <v>2</v>
      </c>
      <c r="M43" s="19">
        <v>5</v>
      </c>
      <c r="N43" s="29">
        <v>0</v>
      </c>
      <c r="O43" s="29">
        <v>0</v>
      </c>
      <c r="P43" s="29">
        <v>0</v>
      </c>
      <c r="Q43" s="29">
        <v>0</v>
      </c>
      <c r="R43" s="30">
        <v>44</v>
      </c>
    </row>
    <row r="44" spans="2:18">
      <c r="B44" s="18">
        <v>39355</v>
      </c>
      <c r="C44" s="19">
        <v>0</v>
      </c>
      <c r="D44" s="19">
        <v>0</v>
      </c>
      <c r="E44" s="19">
        <v>0</v>
      </c>
      <c r="F44" s="19">
        <v>1</v>
      </c>
      <c r="G44" s="29">
        <v>0</v>
      </c>
      <c r="H44" s="19">
        <v>0</v>
      </c>
      <c r="I44" s="19">
        <v>6</v>
      </c>
      <c r="J44" s="19">
        <v>0</v>
      </c>
      <c r="K44" s="19">
        <v>17</v>
      </c>
      <c r="L44" s="19">
        <v>0</v>
      </c>
      <c r="M44" s="19">
        <v>6</v>
      </c>
      <c r="N44" s="29">
        <v>0</v>
      </c>
      <c r="O44" s="29">
        <v>0</v>
      </c>
      <c r="P44" s="29">
        <v>0</v>
      </c>
      <c r="Q44" s="29">
        <v>0</v>
      </c>
      <c r="R44" s="30">
        <v>30</v>
      </c>
    </row>
    <row r="45" spans="2:18">
      <c r="B45" s="18">
        <v>39386</v>
      </c>
      <c r="C45" s="19">
        <v>0</v>
      </c>
      <c r="D45" s="19">
        <v>0</v>
      </c>
      <c r="E45" s="19">
        <v>0</v>
      </c>
      <c r="F45" s="19">
        <v>0</v>
      </c>
      <c r="G45" s="29">
        <v>0</v>
      </c>
      <c r="H45" s="19">
        <v>0</v>
      </c>
      <c r="I45" s="19">
        <v>7</v>
      </c>
      <c r="J45" s="19">
        <v>0</v>
      </c>
      <c r="K45" s="19">
        <v>49</v>
      </c>
      <c r="L45" s="19">
        <v>0</v>
      </c>
      <c r="M45" s="19">
        <v>18</v>
      </c>
      <c r="N45" s="29">
        <v>0</v>
      </c>
      <c r="O45" s="29">
        <v>0</v>
      </c>
      <c r="P45" s="29">
        <v>0</v>
      </c>
      <c r="Q45" s="29">
        <v>0</v>
      </c>
      <c r="R45" s="30">
        <v>74</v>
      </c>
    </row>
    <row r="46" spans="2:18">
      <c r="B46" s="18">
        <v>39416</v>
      </c>
      <c r="C46" s="19">
        <v>0</v>
      </c>
      <c r="D46" s="19">
        <v>0</v>
      </c>
      <c r="E46" s="19">
        <v>0</v>
      </c>
      <c r="F46" s="19">
        <v>1</v>
      </c>
      <c r="G46" s="29">
        <v>0</v>
      </c>
      <c r="H46" s="19">
        <v>0</v>
      </c>
      <c r="I46" s="19">
        <v>6</v>
      </c>
      <c r="J46" s="19">
        <v>0</v>
      </c>
      <c r="K46" s="19">
        <v>50</v>
      </c>
      <c r="L46" s="19">
        <v>0</v>
      </c>
      <c r="M46" s="19">
        <v>9</v>
      </c>
      <c r="N46" s="29">
        <v>0</v>
      </c>
      <c r="O46" s="29">
        <v>0</v>
      </c>
      <c r="P46" s="29">
        <v>0</v>
      </c>
      <c r="Q46" s="29">
        <v>0</v>
      </c>
      <c r="R46" s="30">
        <v>66</v>
      </c>
    </row>
    <row r="47" spans="2:18">
      <c r="B47" s="18">
        <v>39447</v>
      </c>
      <c r="C47" s="19">
        <v>0</v>
      </c>
      <c r="D47" s="19">
        <v>0</v>
      </c>
      <c r="E47" s="19">
        <v>0</v>
      </c>
      <c r="F47" s="19">
        <v>1</v>
      </c>
      <c r="G47" s="29">
        <v>0</v>
      </c>
      <c r="H47" s="19">
        <v>0</v>
      </c>
      <c r="I47" s="19">
        <v>8</v>
      </c>
      <c r="J47" s="19">
        <v>0</v>
      </c>
      <c r="K47" s="19">
        <v>70</v>
      </c>
      <c r="L47" s="19">
        <v>0</v>
      </c>
      <c r="M47" s="19">
        <v>5</v>
      </c>
      <c r="N47" s="29">
        <v>0</v>
      </c>
      <c r="O47" s="29">
        <v>0</v>
      </c>
      <c r="P47" s="29">
        <v>0</v>
      </c>
      <c r="Q47" s="29">
        <v>0</v>
      </c>
      <c r="R47" s="30">
        <v>84</v>
      </c>
    </row>
    <row r="48" spans="2:18">
      <c r="B48" s="18">
        <v>39478</v>
      </c>
      <c r="C48" s="19">
        <v>0</v>
      </c>
      <c r="D48" s="19">
        <v>0</v>
      </c>
      <c r="E48" s="19">
        <v>0</v>
      </c>
      <c r="F48" s="19">
        <v>1</v>
      </c>
      <c r="G48" s="29">
        <v>0</v>
      </c>
      <c r="H48" s="19">
        <v>0</v>
      </c>
      <c r="I48" s="19">
        <v>8</v>
      </c>
      <c r="J48" s="19">
        <v>0</v>
      </c>
      <c r="K48" s="19">
        <v>27</v>
      </c>
      <c r="L48" s="19">
        <v>0</v>
      </c>
      <c r="M48" s="19">
        <v>2</v>
      </c>
      <c r="N48" s="29">
        <v>0</v>
      </c>
      <c r="O48" s="29">
        <v>0</v>
      </c>
      <c r="P48" s="29">
        <v>0</v>
      </c>
      <c r="Q48" s="29">
        <v>0</v>
      </c>
      <c r="R48" s="30">
        <v>38</v>
      </c>
    </row>
    <row r="49" spans="2:18">
      <c r="B49" s="18">
        <v>39507</v>
      </c>
      <c r="C49" s="19">
        <v>0</v>
      </c>
      <c r="D49" s="19">
        <v>0</v>
      </c>
      <c r="E49" s="19">
        <v>0</v>
      </c>
      <c r="F49" s="19">
        <v>1</v>
      </c>
      <c r="G49" s="29">
        <v>0</v>
      </c>
      <c r="H49" s="19">
        <v>0</v>
      </c>
      <c r="I49" s="19">
        <v>20</v>
      </c>
      <c r="J49" s="19">
        <v>0</v>
      </c>
      <c r="K49" s="19">
        <v>22</v>
      </c>
      <c r="L49" s="19">
        <v>0</v>
      </c>
      <c r="M49" s="19">
        <v>16</v>
      </c>
      <c r="N49" s="29">
        <v>0</v>
      </c>
      <c r="O49" s="29">
        <v>0</v>
      </c>
      <c r="P49" s="29">
        <v>0</v>
      </c>
      <c r="Q49" s="29">
        <v>0</v>
      </c>
      <c r="R49" s="30">
        <v>59</v>
      </c>
    </row>
    <row r="50" spans="2:18">
      <c r="B50" s="18">
        <v>39538</v>
      </c>
      <c r="C50" s="19">
        <v>0</v>
      </c>
      <c r="D50" s="19">
        <v>0</v>
      </c>
      <c r="E50" s="19">
        <v>0</v>
      </c>
      <c r="F50" s="19">
        <v>2</v>
      </c>
      <c r="G50" s="29">
        <v>0</v>
      </c>
      <c r="H50" s="19">
        <v>0</v>
      </c>
      <c r="I50" s="19">
        <v>19</v>
      </c>
      <c r="J50" s="19">
        <v>0</v>
      </c>
      <c r="K50" s="19">
        <v>24</v>
      </c>
      <c r="L50" s="19">
        <v>0</v>
      </c>
      <c r="M50" s="19">
        <v>4</v>
      </c>
      <c r="N50" s="29">
        <v>0</v>
      </c>
      <c r="O50" s="29">
        <v>0</v>
      </c>
      <c r="P50" s="29">
        <v>0</v>
      </c>
      <c r="Q50" s="29">
        <v>0</v>
      </c>
      <c r="R50" s="30">
        <v>49</v>
      </c>
    </row>
    <row r="51" spans="2:18">
      <c r="B51" s="18">
        <v>39568</v>
      </c>
      <c r="C51" s="19">
        <v>0</v>
      </c>
      <c r="D51" s="19">
        <v>0</v>
      </c>
      <c r="E51" s="19">
        <v>0</v>
      </c>
      <c r="F51" s="19">
        <v>12</v>
      </c>
      <c r="G51" s="29">
        <v>0</v>
      </c>
      <c r="H51" s="19">
        <v>0</v>
      </c>
      <c r="I51" s="19">
        <v>10</v>
      </c>
      <c r="J51" s="19">
        <v>0</v>
      </c>
      <c r="K51" s="19">
        <v>28</v>
      </c>
      <c r="L51" s="19">
        <v>0</v>
      </c>
      <c r="M51" s="19">
        <v>12</v>
      </c>
      <c r="N51" s="29">
        <v>0</v>
      </c>
      <c r="O51" s="29">
        <v>0</v>
      </c>
      <c r="P51" s="29">
        <v>0</v>
      </c>
      <c r="Q51" s="29">
        <v>0</v>
      </c>
      <c r="R51" s="30">
        <v>62</v>
      </c>
    </row>
    <row r="52" spans="2:18">
      <c r="B52" s="18">
        <v>39599</v>
      </c>
      <c r="C52" s="19">
        <v>0</v>
      </c>
      <c r="D52" s="19">
        <v>0</v>
      </c>
      <c r="E52" s="19">
        <v>0</v>
      </c>
      <c r="F52" s="19">
        <v>41</v>
      </c>
      <c r="G52" s="29">
        <v>0</v>
      </c>
      <c r="H52" s="19">
        <v>0</v>
      </c>
      <c r="I52" s="19">
        <v>19</v>
      </c>
      <c r="J52" s="19">
        <v>0</v>
      </c>
      <c r="K52" s="19">
        <v>37</v>
      </c>
      <c r="L52" s="19">
        <v>0</v>
      </c>
      <c r="M52" s="19">
        <v>6</v>
      </c>
      <c r="N52" s="29">
        <v>0</v>
      </c>
      <c r="O52" s="29">
        <v>0</v>
      </c>
      <c r="P52" s="29">
        <v>0</v>
      </c>
      <c r="Q52" s="29">
        <v>0</v>
      </c>
      <c r="R52" s="30">
        <v>103</v>
      </c>
    </row>
    <row r="53" spans="2:18">
      <c r="B53" s="18">
        <v>39629</v>
      </c>
      <c r="C53" s="19">
        <v>0</v>
      </c>
      <c r="D53" s="19">
        <v>0</v>
      </c>
      <c r="E53" s="19">
        <v>0</v>
      </c>
      <c r="F53" s="19">
        <v>10</v>
      </c>
      <c r="G53" s="29">
        <v>0</v>
      </c>
      <c r="H53" s="19">
        <v>0</v>
      </c>
      <c r="I53" s="19">
        <v>21</v>
      </c>
      <c r="J53" s="19">
        <v>0</v>
      </c>
      <c r="K53" s="19">
        <v>43</v>
      </c>
      <c r="L53" s="19">
        <v>0</v>
      </c>
      <c r="M53" s="19">
        <v>5</v>
      </c>
      <c r="N53" s="29">
        <v>0</v>
      </c>
      <c r="O53" s="29">
        <v>0</v>
      </c>
      <c r="P53" s="29">
        <v>0</v>
      </c>
      <c r="Q53" s="29">
        <v>0</v>
      </c>
      <c r="R53" s="30">
        <v>79</v>
      </c>
    </row>
    <row r="54" spans="2:18">
      <c r="B54" s="18">
        <v>39660</v>
      </c>
      <c r="C54" s="19">
        <v>0</v>
      </c>
      <c r="D54" s="19">
        <v>0</v>
      </c>
      <c r="E54" s="19">
        <v>0</v>
      </c>
      <c r="F54" s="19">
        <v>17</v>
      </c>
      <c r="G54" s="29">
        <v>0</v>
      </c>
      <c r="H54" s="19">
        <v>0</v>
      </c>
      <c r="I54" s="19">
        <v>36</v>
      </c>
      <c r="J54" s="19">
        <v>0</v>
      </c>
      <c r="K54" s="19">
        <v>71</v>
      </c>
      <c r="L54" s="19">
        <v>0</v>
      </c>
      <c r="M54" s="19">
        <v>35</v>
      </c>
      <c r="N54" s="29">
        <v>0</v>
      </c>
      <c r="O54" s="29">
        <v>0</v>
      </c>
      <c r="P54" s="29">
        <v>0</v>
      </c>
      <c r="Q54" s="29">
        <v>0</v>
      </c>
      <c r="R54" s="30">
        <v>159</v>
      </c>
    </row>
    <row r="55" spans="2:18">
      <c r="B55" s="18">
        <v>39691</v>
      </c>
      <c r="C55" s="19">
        <v>0</v>
      </c>
      <c r="D55" s="19">
        <v>0</v>
      </c>
      <c r="E55" s="19">
        <v>0</v>
      </c>
      <c r="F55" s="19">
        <v>16</v>
      </c>
      <c r="G55" s="29">
        <v>0</v>
      </c>
      <c r="H55" s="19">
        <v>0</v>
      </c>
      <c r="I55" s="19">
        <v>21</v>
      </c>
      <c r="J55" s="19">
        <v>0</v>
      </c>
      <c r="K55" s="19">
        <v>39</v>
      </c>
      <c r="L55" s="19">
        <v>0</v>
      </c>
      <c r="M55" s="19">
        <v>13</v>
      </c>
      <c r="N55" s="29">
        <v>0</v>
      </c>
      <c r="O55" s="29">
        <v>0</v>
      </c>
      <c r="P55" s="29">
        <v>0</v>
      </c>
      <c r="Q55" s="29">
        <v>0</v>
      </c>
      <c r="R55" s="30">
        <v>89</v>
      </c>
    </row>
    <row r="56" spans="2:18">
      <c r="B56" s="18">
        <v>39721</v>
      </c>
      <c r="C56" s="19">
        <v>0</v>
      </c>
      <c r="D56" s="19">
        <v>0</v>
      </c>
      <c r="E56" s="19">
        <v>0</v>
      </c>
      <c r="F56" s="19">
        <v>17</v>
      </c>
      <c r="G56" s="29">
        <v>0</v>
      </c>
      <c r="H56" s="19">
        <v>0</v>
      </c>
      <c r="I56" s="19">
        <v>20</v>
      </c>
      <c r="J56" s="19">
        <v>0</v>
      </c>
      <c r="K56" s="19">
        <v>66</v>
      </c>
      <c r="L56" s="19">
        <v>0</v>
      </c>
      <c r="M56" s="19">
        <v>42</v>
      </c>
      <c r="N56" s="29">
        <v>0</v>
      </c>
      <c r="O56" s="29">
        <v>0</v>
      </c>
      <c r="P56" s="29">
        <v>0</v>
      </c>
      <c r="Q56" s="29">
        <v>0</v>
      </c>
      <c r="R56" s="30">
        <v>145</v>
      </c>
    </row>
    <row r="57" spans="2:18">
      <c r="B57" s="18">
        <v>39752</v>
      </c>
      <c r="C57" s="19">
        <v>0</v>
      </c>
      <c r="D57" s="19">
        <v>0</v>
      </c>
      <c r="E57" s="19">
        <v>0</v>
      </c>
      <c r="F57" s="19">
        <v>7</v>
      </c>
      <c r="G57" s="29">
        <v>0</v>
      </c>
      <c r="H57" s="19">
        <v>0</v>
      </c>
      <c r="I57" s="19">
        <v>14</v>
      </c>
      <c r="J57" s="19">
        <v>0</v>
      </c>
      <c r="K57" s="19">
        <v>76</v>
      </c>
      <c r="L57" s="19">
        <v>1</v>
      </c>
      <c r="M57" s="19">
        <v>21</v>
      </c>
      <c r="N57" s="29">
        <v>0</v>
      </c>
      <c r="O57" s="29">
        <v>0</v>
      </c>
      <c r="P57" s="29">
        <v>0</v>
      </c>
      <c r="Q57" s="29">
        <v>0</v>
      </c>
      <c r="R57" s="30">
        <v>119</v>
      </c>
    </row>
    <row r="58" spans="2:18">
      <c r="B58" s="18">
        <v>39782</v>
      </c>
      <c r="C58" s="19">
        <v>0</v>
      </c>
      <c r="D58" s="19">
        <v>0</v>
      </c>
      <c r="E58" s="19">
        <v>0</v>
      </c>
      <c r="F58" s="19">
        <v>4</v>
      </c>
      <c r="G58" s="29">
        <v>0</v>
      </c>
      <c r="H58" s="19">
        <v>0</v>
      </c>
      <c r="I58" s="19">
        <v>14</v>
      </c>
      <c r="J58" s="19">
        <v>0</v>
      </c>
      <c r="K58" s="19">
        <v>25</v>
      </c>
      <c r="L58" s="19">
        <v>0</v>
      </c>
      <c r="M58" s="19">
        <v>16</v>
      </c>
      <c r="N58" s="29">
        <v>0</v>
      </c>
      <c r="O58" s="29">
        <v>0</v>
      </c>
      <c r="P58" s="29">
        <v>0</v>
      </c>
      <c r="Q58" s="29">
        <v>0</v>
      </c>
      <c r="R58" s="30">
        <v>59</v>
      </c>
    </row>
    <row r="59" spans="2:18">
      <c r="B59" s="18">
        <v>39813</v>
      </c>
      <c r="C59" s="19">
        <v>0</v>
      </c>
      <c r="D59" s="19">
        <v>0</v>
      </c>
      <c r="E59" s="19">
        <v>0</v>
      </c>
      <c r="F59" s="19">
        <v>3</v>
      </c>
      <c r="G59" s="29">
        <v>0</v>
      </c>
      <c r="H59" s="19">
        <v>0</v>
      </c>
      <c r="I59" s="19">
        <v>15</v>
      </c>
      <c r="J59" s="19">
        <v>0</v>
      </c>
      <c r="K59" s="19">
        <v>39</v>
      </c>
      <c r="L59" s="19">
        <v>2</v>
      </c>
      <c r="M59" s="19">
        <v>8</v>
      </c>
      <c r="N59" s="29">
        <v>0</v>
      </c>
      <c r="O59" s="29">
        <v>0</v>
      </c>
      <c r="P59" s="29">
        <v>0</v>
      </c>
      <c r="Q59" s="29">
        <v>0</v>
      </c>
      <c r="R59" s="30">
        <v>67</v>
      </c>
    </row>
    <row r="60" spans="2:18">
      <c r="B60" s="18">
        <v>39844</v>
      </c>
      <c r="C60" s="19">
        <v>0</v>
      </c>
      <c r="D60" s="19">
        <v>0</v>
      </c>
      <c r="E60" s="19">
        <v>0</v>
      </c>
      <c r="F60" s="19">
        <v>1</v>
      </c>
      <c r="G60" s="29">
        <v>0</v>
      </c>
      <c r="H60" s="19">
        <v>0</v>
      </c>
      <c r="I60" s="19">
        <v>12</v>
      </c>
      <c r="J60" s="19">
        <v>0</v>
      </c>
      <c r="K60" s="19">
        <v>14</v>
      </c>
      <c r="L60" s="19">
        <v>0</v>
      </c>
      <c r="M60" s="19">
        <v>7</v>
      </c>
      <c r="N60" s="29">
        <v>0</v>
      </c>
      <c r="O60" s="29">
        <v>0</v>
      </c>
      <c r="P60" s="29">
        <v>0</v>
      </c>
      <c r="Q60" s="29">
        <v>0</v>
      </c>
      <c r="R60" s="30">
        <v>34</v>
      </c>
    </row>
    <row r="61" spans="2:18">
      <c r="B61" s="18">
        <v>39872</v>
      </c>
      <c r="C61" s="19">
        <v>0</v>
      </c>
      <c r="D61" s="19">
        <v>0</v>
      </c>
      <c r="E61" s="19">
        <v>0</v>
      </c>
      <c r="F61" s="19">
        <v>5</v>
      </c>
      <c r="G61" s="29">
        <v>0</v>
      </c>
      <c r="H61" s="19">
        <v>0</v>
      </c>
      <c r="I61" s="19">
        <v>13</v>
      </c>
      <c r="J61" s="19">
        <v>0</v>
      </c>
      <c r="K61" s="19">
        <v>20</v>
      </c>
      <c r="L61" s="19">
        <v>0</v>
      </c>
      <c r="M61" s="19">
        <v>8</v>
      </c>
      <c r="N61" s="29">
        <v>0</v>
      </c>
      <c r="O61" s="29">
        <v>0</v>
      </c>
      <c r="P61" s="29">
        <v>0</v>
      </c>
      <c r="Q61" s="29">
        <v>0</v>
      </c>
      <c r="R61" s="30">
        <v>46</v>
      </c>
    </row>
    <row r="62" spans="2:18">
      <c r="B62" s="18">
        <v>39903</v>
      </c>
      <c r="C62" s="19">
        <v>0</v>
      </c>
      <c r="D62" s="19">
        <v>0</v>
      </c>
      <c r="E62" s="19">
        <v>0</v>
      </c>
      <c r="F62" s="19">
        <v>1</v>
      </c>
      <c r="G62" s="29">
        <v>0</v>
      </c>
      <c r="H62" s="19">
        <v>0</v>
      </c>
      <c r="I62" s="19">
        <v>19</v>
      </c>
      <c r="J62" s="19">
        <v>0</v>
      </c>
      <c r="K62" s="19">
        <v>31</v>
      </c>
      <c r="L62" s="19">
        <v>1</v>
      </c>
      <c r="M62" s="19">
        <v>14</v>
      </c>
      <c r="N62" s="29">
        <v>0</v>
      </c>
      <c r="O62" s="29">
        <v>0</v>
      </c>
      <c r="P62" s="29">
        <v>19994</v>
      </c>
      <c r="Q62" s="29">
        <v>0</v>
      </c>
      <c r="R62" s="30">
        <v>20060</v>
      </c>
    </row>
    <row r="63" spans="2:18">
      <c r="B63" s="18">
        <v>39933</v>
      </c>
      <c r="C63" s="19">
        <v>0</v>
      </c>
      <c r="D63" s="19">
        <v>0</v>
      </c>
      <c r="E63" s="19">
        <v>0</v>
      </c>
      <c r="F63" s="19">
        <v>9</v>
      </c>
      <c r="G63" s="29">
        <v>0</v>
      </c>
      <c r="H63" s="19">
        <v>0</v>
      </c>
      <c r="I63" s="19">
        <v>20</v>
      </c>
      <c r="J63" s="19">
        <v>0</v>
      </c>
      <c r="K63" s="19">
        <v>62</v>
      </c>
      <c r="L63" s="19">
        <v>0</v>
      </c>
      <c r="M63" s="19">
        <v>9</v>
      </c>
      <c r="N63" s="29">
        <v>0</v>
      </c>
      <c r="O63" s="29">
        <v>0</v>
      </c>
      <c r="P63" s="29">
        <v>0</v>
      </c>
      <c r="Q63" s="29">
        <v>395</v>
      </c>
      <c r="R63" s="30">
        <v>495</v>
      </c>
    </row>
    <row r="64" spans="2:18">
      <c r="B64" s="18">
        <v>39964</v>
      </c>
      <c r="C64" s="19">
        <v>0</v>
      </c>
      <c r="D64" s="19">
        <v>0</v>
      </c>
      <c r="E64" s="19">
        <v>0</v>
      </c>
      <c r="F64" s="19">
        <v>7</v>
      </c>
      <c r="G64" s="29">
        <v>0</v>
      </c>
      <c r="H64" s="19">
        <v>0</v>
      </c>
      <c r="I64" s="19">
        <v>25</v>
      </c>
      <c r="J64" s="19">
        <v>0</v>
      </c>
      <c r="K64" s="19">
        <v>34</v>
      </c>
      <c r="L64" s="19">
        <v>0</v>
      </c>
      <c r="M64" s="19">
        <v>4</v>
      </c>
      <c r="N64" s="29">
        <v>0</v>
      </c>
      <c r="O64" s="29">
        <v>0</v>
      </c>
      <c r="P64" s="29">
        <v>0</v>
      </c>
      <c r="Q64" s="29">
        <v>399</v>
      </c>
      <c r="R64" s="30">
        <v>469</v>
      </c>
    </row>
    <row r="65" spans="2:18">
      <c r="B65" s="18">
        <v>39994</v>
      </c>
      <c r="C65" s="19">
        <v>0</v>
      </c>
      <c r="D65" s="19">
        <v>0</v>
      </c>
      <c r="E65" s="19">
        <v>0</v>
      </c>
      <c r="F65" s="19">
        <v>1</v>
      </c>
      <c r="G65" s="29">
        <v>0</v>
      </c>
      <c r="H65" s="19">
        <v>0</v>
      </c>
      <c r="I65" s="19">
        <v>12</v>
      </c>
      <c r="J65" s="19">
        <v>0</v>
      </c>
      <c r="K65" s="19">
        <v>114</v>
      </c>
      <c r="L65" s="19">
        <v>0</v>
      </c>
      <c r="M65" s="19">
        <v>19</v>
      </c>
      <c r="N65" s="29">
        <v>0</v>
      </c>
      <c r="O65" s="29">
        <v>0</v>
      </c>
      <c r="P65" s="29">
        <v>0</v>
      </c>
      <c r="Q65" s="29">
        <v>0</v>
      </c>
      <c r="R65" s="30">
        <v>146</v>
      </c>
    </row>
    <row r="66" spans="2:18">
      <c r="B66" s="18">
        <v>40025</v>
      </c>
      <c r="C66" s="19">
        <v>0</v>
      </c>
      <c r="D66" s="19">
        <v>0</v>
      </c>
      <c r="E66" s="19">
        <v>0</v>
      </c>
      <c r="F66" s="19">
        <v>3</v>
      </c>
      <c r="G66" s="29">
        <v>0</v>
      </c>
      <c r="H66" s="19">
        <v>0</v>
      </c>
      <c r="I66" s="19">
        <v>18</v>
      </c>
      <c r="J66" s="19">
        <v>0</v>
      </c>
      <c r="K66" s="19">
        <v>198</v>
      </c>
      <c r="L66" s="19">
        <v>1</v>
      </c>
      <c r="M66" s="19">
        <v>14</v>
      </c>
      <c r="N66" s="29">
        <v>0</v>
      </c>
      <c r="O66" s="29">
        <v>0</v>
      </c>
      <c r="P66" s="29">
        <v>219</v>
      </c>
      <c r="Q66" s="29">
        <v>943</v>
      </c>
      <c r="R66" s="30">
        <v>1396</v>
      </c>
    </row>
    <row r="67" spans="2:18">
      <c r="B67" s="18">
        <v>40056</v>
      </c>
      <c r="C67" s="19">
        <v>0</v>
      </c>
      <c r="D67" s="19">
        <v>0</v>
      </c>
      <c r="E67" s="19">
        <v>0</v>
      </c>
      <c r="F67" s="19">
        <v>12</v>
      </c>
      <c r="G67" s="29">
        <v>0</v>
      </c>
      <c r="H67" s="19">
        <v>0</v>
      </c>
      <c r="I67" s="19">
        <v>7</v>
      </c>
      <c r="J67" s="19">
        <v>0</v>
      </c>
      <c r="K67" s="19">
        <v>118</v>
      </c>
      <c r="L67" s="19">
        <v>1</v>
      </c>
      <c r="M67" s="19">
        <v>3</v>
      </c>
      <c r="N67" s="29">
        <v>0</v>
      </c>
      <c r="O67" s="29">
        <v>0</v>
      </c>
      <c r="P67" s="29">
        <v>0</v>
      </c>
      <c r="Q67" s="29">
        <v>0</v>
      </c>
      <c r="R67" s="30">
        <v>141</v>
      </c>
    </row>
    <row r="68" spans="2:18">
      <c r="B68" s="18">
        <v>40086</v>
      </c>
      <c r="C68" s="19">
        <v>0</v>
      </c>
      <c r="D68" s="19">
        <v>0</v>
      </c>
      <c r="E68" s="19">
        <v>0</v>
      </c>
      <c r="F68" s="19">
        <v>0</v>
      </c>
      <c r="G68" s="29">
        <v>0</v>
      </c>
      <c r="H68" s="19">
        <v>0</v>
      </c>
      <c r="I68" s="19">
        <v>8</v>
      </c>
      <c r="J68" s="19">
        <v>0</v>
      </c>
      <c r="K68" s="19">
        <v>112</v>
      </c>
      <c r="L68" s="19">
        <v>0</v>
      </c>
      <c r="M68" s="19">
        <v>3</v>
      </c>
      <c r="N68" s="29">
        <v>0</v>
      </c>
      <c r="O68" s="29">
        <v>0</v>
      </c>
      <c r="P68" s="29">
        <v>275</v>
      </c>
      <c r="Q68" s="29">
        <v>41</v>
      </c>
      <c r="R68" s="30">
        <v>439</v>
      </c>
    </row>
    <row r="69" spans="2:18">
      <c r="B69" s="18">
        <v>40117</v>
      </c>
      <c r="C69" s="19">
        <v>0</v>
      </c>
      <c r="D69" s="19">
        <v>0</v>
      </c>
      <c r="E69" s="19">
        <v>0</v>
      </c>
      <c r="F69" s="19">
        <v>4</v>
      </c>
      <c r="G69" s="29">
        <v>0</v>
      </c>
      <c r="H69" s="19">
        <v>0</v>
      </c>
      <c r="I69" s="19">
        <v>16</v>
      </c>
      <c r="J69" s="19">
        <v>0</v>
      </c>
      <c r="K69" s="19">
        <v>220</v>
      </c>
      <c r="L69" s="19">
        <v>0</v>
      </c>
      <c r="M69" s="19">
        <v>3</v>
      </c>
      <c r="N69" s="29">
        <v>0</v>
      </c>
      <c r="O69" s="29">
        <v>0</v>
      </c>
      <c r="P69" s="29">
        <v>358</v>
      </c>
      <c r="Q69" s="29">
        <v>304</v>
      </c>
      <c r="R69" s="30">
        <v>905</v>
      </c>
    </row>
    <row r="70" spans="2:18">
      <c r="B70" s="18">
        <v>40147</v>
      </c>
      <c r="C70" s="19">
        <v>0</v>
      </c>
      <c r="D70" s="19">
        <v>0</v>
      </c>
      <c r="E70" s="19">
        <v>0</v>
      </c>
      <c r="F70" s="19">
        <v>4</v>
      </c>
      <c r="G70" s="29">
        <v>0</v>
      </c>
      <c r="H70" s="19">
        <v>0</v>
      </c>
      <c r="I70" s="19">
        <v>7</v>
      </c>
      <c r="J70" s="19">
        <v>0</v>
      </c>
      <c r="K70" s="19">
        <v>106</v>
      </c>
      <c r="L70" s="19">
        <v>0</v>
      </c>
      <c r="M70" s="19">
        <v>3</v>
      </c>
      <c r="N70" s="29">
        <v>0</v>
      </c>
      <c r="O70" s="29">
        <v>0</v>
      </c>
      <c r="P70" s="29">
        <v>234</v>
      </c>
      <c r="Q70" s="29">
        <v>209</v>
      </c>
      <c r="R70" s="30">
        <v>563</v>
      </c>
    </row>
    <row r="71" spans="2:18">
      <c r="B71" s="18">
        <v>40178</v>
      </c>
      <c r="C71" s="19">
        <v>0</v>
      </c>
      <c r="D71" s="19">
        <v>0</v>
      </c>
      <c r="E71" s="19">
        <v>0</v>
      </c>
      <c r="F71" s="19">
        <v>5</v>
      </c>
      <c r="G71" s="29">
        <v>0</v>
      </c>
      <c r="H71" s="19">
        <v>0</v>
      </c>
      <c r="I71" s="19">
        <v>17</v>
      </c>
      <c r="J71" s="19">
        <v>0</v>
      </c>
      <c r="K71" s="19">
        <v>203</v>
      </c>
      <c r="L71" s="19">
        <v>0</v>
      </c>
      <c r="M71" s="19">
        <v>18</v>
      </c>
      <c r="N71" s="29">
        <v>0</v>
      </c>
      <c r="O71" s="29">
        <v>0</v>
      </c>
      <c r="P71" s="29">
        <v>59</v>
      </c>
      <c r="Q71" s="29">
        <v>291</v>
      </c>
      <c r="R71" s="30">
        <v>593</v>
      </c>
    </row>
    <row r="72" spans="2:18">
      <c r="B72" s="18">
        <v>40209</v>
      </c>
      <c r="C72" s="19">
        <v>0</v>
      </c>
      <c r="D72" s="19">
        <v>0</v>
      </c>
      <c r="E72" s="19">
        <v>0</v>
      </c>
      <c r="F72" s="19">
        <v>10</v>
      </c>
      <c r="G72" s="29">
        <v>0</v>
      </c>
      <c r="H72" s="19">
        <v>0</v>
      </c>
      <c r="I72" s="19">
        <v>1</v>
      </c>
      <c r="J72" s="19">
        <v>0</v>
      </c>
      <c r="K72" s="19">
        <v>14</v>
      </c>
      <c r="L72" s="19">
        <v>0</v>
      </c>
      <c r="M72" s="19">
        <v>0</v>
      </c>
      <c r="N72" s="29">
        <v>0</v>
      </c>
      <c r="O72" s="29">
        <v>0</v>
      </c>
      <c r="P72" s="29">
        <v>17</v>
      </c>
      <c r="Q72" s="29">
        <v>1094</v>
      </c>
      <c r="R72" s="30">
        <v>1136</v>
      </c>
    </row>
    <row r="73" spans="2:18">
      <c r="B73" s="18">
        <v>40237</v>
      </c>
      <c r="C73" s="19">
        <v>0</v>
      </c>
      <c r="D73" s="19">
        <v>0</v>
      </c>
      <c r="E73" s="19">
        <v>0</v>
      </c>
      <c r="F73" s="19">
        <v>5</v>
      </c>
      <c r="G73" s="29">
        <v>0</v>
      </c>
      <c r="H73" s="19">
        <v>0</v>
      </c>
      <c r="I73" s="19">
        <v>1</v>
      </c>
      <c r="J73" s="19">
        <v>0</v>
      </c>
      <c r="K73" s="19">
        <v>29</v>
      </c>
      <c r="L73" s="19">
        <v>0</v>
      </c>
      <c r="M73" s="19">
        <v>1</v>
      </c>
      <c r="N73" s="29">
        <v>0</v>
      </c>
      <c r="O73" s="29">
        <v>0</v>
      </c>
      <c r="P73" s="29">
        <v>8</v>
      </c>
      <c r="Q73" s="29">
        <v>66</v>
      </c>
      <c r="R73" s="30">
        <v>110</v>
      </c>
    </row>
    <row r="74" spans="2:18">
      <c r="B74" s="18">
        <v>40268</v>
      </c>
      <c r="C74" s="19">
        <v>0</v>
      </c>
      <c r="D74" s="19">
        <v>0</v>
      </c>
      <c r="E74" s="19">
        <v>0</v>
      </c>
      <c r="F74" s="19">
        <v>14</v>
      </c>
      <c r="G74" s="29">
        <v>0</v>
      </c>
      <c r="H74" s="19">
        <v>0</v>
      </c>
      <c r="I74" s="19">
        <v>11</v>
      </c>
      <c r="J74" s="19">
        <v>0</v>
      </c>
      <c r="K74" s="19">
        <v>73</v>
      </c>
      <c r="L74" s="19">
        <v>0</v>
      </c>
      <c r="M74" s="19">
        <v>5</v>
      </c>
      <c r="N74" s="29">
        <v>0</v>
      </c>
      <c r="O74" s="29">
        <v>0</v>
      </c>
      <c r="P74" s="29">
        <v>333</v>
      </c>
      <c r="Q74" s="29">
        <v>2473</v>
      </c>
      <c r="R74" s="30">
        <v>2909</v>
      </c>
    </row>
    <row r="75" spans="2:18">
      <c r="B75" s="18">
        <v>40298</v>
      </c>
      <c r="C75" s="19">
        <v>0</v>
      </c>
      <c r="D75" s="19">
        <v>0</v>
      </c>
      <c r="E75" s="19">
        <v>0</v>
      </c>
      <c r="F75" s="19">
        <v>39</v>
      </c>
      <c r="G75" s="29">
        <v>0</v>
      </c>
      <c r="H75" s="19">
        <v>0</v>
      </c>
      <c r="I75" s="19">
        <v>44</v>
      </c>
      <c r="J75" s="19">
        <v>0</v>
      </c>
      <c r="K75" s="19">
        <v>179</v>
      </c>
      <c r="L75" s="19">
        <v>1</v>
      </c>
      <c r="M75" s="19">
        <v>17</v>
      </c>
      <c r="N75" s="29">
        <v>0</v>
      </c>
      <c r="O75" s="29">
        <v>0</v>
      </c>
      <c r="P75" s="29">
        <v>275</v>
      </c>
      <c r="Q75" s="29">
        <v>413</v>
      </c>
      <c r="R75" s="30">
        <v>968</v>
      </c>
    </row>
    <row r="76" spans="2:18">
      <c r="B76" s="18">
        <v>40329</v>
      </c>
      <c r="C76" s="19">
        <v>0</v>
      </c>
      <c r="D76" s="19">
        <v>0</v>
      </c>
      <c r="E76" s="19">
        <v>0</v>
      </c>
      <c r="F76" s="19">
        <v>3</v>
      </c>
      <c r="G76" s="29">
        <v>0</v>
      </c>
      <c r="H76" s="19">
        <v>0</v>
      </c>
      <c r="I76" s="19">
        <v>10</v>
      </c>
      <c r="J76" s="19">
        <v>0</v>
      </c>
      <c r="K76" s="19">
        <v>145</v>
      </c>
      <c r="L76" s="19">
        <v>0</v>
      </c>
      <c r="M76" s="19">
        <v>11</v>
      </c>
      <c r="N76" s="29">
        <v>0</v>
      </c>
      <c r="O76" s="29">
        <v>0</v>
      </c>
      <c r="P76" s="29">
        <v>115</v>
      </c>
      <c r="Q76" s="29">
        <v>14</v>
      </c>
      <c r="R76" s="30">
        <v>298</v>
      </c>
    </row>
    <row r="77" spans="2:18">
      <c r="B77" s="18">
        <v>40359</v>
      </c>
      <c r="C77" s="19">
        <v>0</v>
      </c>
      <c r="D77" s="19">
        <v>0</v>
      </c>
      <c r="E77" s="19">
        <v>0</v>
      </c>
      <c r="F77" s="19">
        <v>5</v>
      </c>
      <c r="G77" s="29">
        <v>0</v>
      </c>
      <c r="H77" s="19">
        <v>0</v>
      </c>
      <c r="I77" s="19">
        <v>11</v>
      </c>
      <c r="J77" s="19">
        <v>0</v>
      </c>
      <c r="K77" s="19">
        <v>204</v>
      </c>
      <c r="L77" s="19">
        <v>0</v>
      </c>
      <c r="M77" s="19">
        <v>16</v>
      </c>
      <c r="N77" s="29">
        <v>0</v>
      </c>
      <c r="O77" s="29">
        <v>0</v>
      </c>
      <c r="P77" s="29">
        <v>105</v>
      </c>
      <c r="Q77" s="29">
        <v>54</v>
      </c>
      <c r="R77" s="30">
        <v>395</v>
      </c>
    </row>
    <row r="78" spans="2:18">
      <c r="B78" s="18">
        <v>40390</v>
      </c>
      <c r="C78" s="19">
        <v>0</v>
      </c>
      <c r="D78" s="19">
        <v>0</v>
      </c>
      <c r="E78" s="19">
        <v>0</v>
      </c>
      <c r="F78" s="19">
        <v>4</v>
      </c>
      <c r="G78" s="29">
        <v>0</v>
      </c>
      <c r="H78" s="19">
        <v>0</v>
      </c>
      <c r="I78" s="19">
        <v>20</v>
      </c>
      <c r="J78" s="19">
        <v>0</v>
      </c>
      <c r="K78" s="19">
        <v>270</v>
      </c>
      <c r="L78" s="19">
        <v>0</v>
      </c>
      <c r="M78" s="19">
        <v>6</v>
      </c>
      <c r="N78" s="29">
        <v>0</v>
      </c>
      <c r="O78" s="29">
        <v>0</v>
      </c>
      <c r="P78" s="29">
        <v>1</v>
      </c>
      <c r="Q78" s="29">
        <v>0</v>
      </c>
      <c r="R78" s="30">
        <v>301</v>
      </c>
    </row>
    <row r="79" spans="2:18">
      <c r="B79" s="18">
        <v>40421</v>
      </c>
      <c r="C79" s="19">
        <v>0</v>
      </c>
      <c r="D79" s="19">
        <v>0</v>
      </c>
      <c r="E79" s="19">
        <v>0</v>
      </c>
      <c r="F79" s="19">
        <v>5</v>
      </c>
      <c r="G79" s="29">
        <v>0</v>
      </c>
      <c r="H79" s="19">
        <v>0</v>
      </c>
      <c r="I79" s="19">
        <v>21</v>
      </c>
      <c r="J79" s="19">
        <v>0</v>
      </c>
      <c r="K79" s="19">
        <v>240</v>
      </c>
      <c r="L79" s="19">
        <v>0</v>
      </c>
      <c r="M79" s="19">
        <v>14</v>
      </c>
      <c r="N79" s="29">
        <v>0</v>
      </c>
      <c r="O79" s="29">
        <v>0</v>
      </c>
      <c r="P79" s="29">
        <v>176</v>
      </c>
      <c r="Q79" s="29">
        <v>0</v>
      </c>
      <c r="R79" s="30">
        <v>456</v>
      </c>
    </row>
    <row r="80" spans="2:18">
      <c r="B80" s="18">
        <v>40451</v>
      </c>
      <c r="C80" s="19">
        <v>0</v>
      </c>
      <c r="D80" s="19">
        <v>0</v>
      </c>
      <c r="E80" s="19">
        <v>0</v>
      </c>
      <c r="F80" s="19">
        <v>3</v>
      </c>
      <c r="G80" s="29">
        <v>0</v>
      </c>
      <c r="H80" s="19">
        <v>0</v>
      </c>
      <c r="I80" s="19">
        <v>138</v>
      </c>
      <c r="J80" s="19">
        <v>0</v>
      </c>
      <c r="K80" s="19">
        <v>339</v>
      </c>
      <c r="L80" s="19">
        <v>0</v>
      </c>
      <c r="M80" s="19">
        <v>13</v>
      </c>
      <c r="N80" s="29">
        <v>0</v>
      </c>
      <c r="O80" s="29">
        <v>0</v>
      </c>
      <c r="P80" s="29">
        <v>1054</v>
      </c>
      <c r="Q80" s="29">
        <v>0</v>
      </c>
      <c r="R80" s="30">
        <v>1547</v>
      </c>
    </row>
    <row r="81" spans="2:18">
      <c r="B81" s="18">
        <v>40482</v>
      </c>
      <c r="C81" s="19">
        <v>0</v>
      </c>
      <c r="D81" s="19">
        <v>0</v>
      </c>
      <c r="E81" s="19">
        <v>0</v>
      </c>
      <c r="F81" s="19">
        <v>5</v>
      </c>
      <c r="G81" s="29">
        <v>0</v>
      </c>
      <c r="H81" s="19">
        <v>0</v>
      </c>
      <c r="I81" s="19">
        <v>95</v>
      </c>
      <c r="J81" s="19">
        <v>0</v>
      </c>
      <c r="K81" s="19">
        <v>302</v>
      </c>
      <c r="L81" s="19">
        <v>0</v>
      </c>
      <c r="M81" s="19">
        <v>9</v>
      </c>
      <c r="N81" s="29">
        <v>0</v>
      </c>
      <c r="O81" s="29">
        <v>0</v>
      </c>
      <c r="P81" s="29">
        <v>343</v>
      </c>
      <c r="Q81" s="29">
        <v>0</v>
      </c>
      <c r="R81" s="30">
        <v>754</v>
      </c>
    </row>
    <row r="82" spans="2:18">
      <c r="B82" s="18">
        <v>40512</v>
      </c>
      <c r="C82" s="19">
        <v>0</v>
      </c>
      <c r="D82" s="19">
        <v>0</v>
      </c>
      <c r="E82" s="19">
        <v>0</v>
      </c>
      <c r="F82" s="19">
        <v>6</v>
      </c>
      <c r="G82" s="29">
        <v>0</v>
      </c>
      <c r="H82" s="19">
        <v>0</v>
      </c>
      <c r="I82" s="19">
        <v>88</v>
      </c>
      <c r="J82" s="19">
        <v>0</v>
      </c>
      <c r="K82" s="19">
        <v>327</v>
      </c>
      <c r="L82" s="19">
        <v>1</v>
      </c>
      <c r="M82" s="19">
        <v>10</v>
      </c>
      <c r="N82" s="29">
        <v>0</v>
      </c>
      <c r="O82" s="29">
        <v>0</v>
      </c>
      <c r="P82" s="29">
        <v>91</v>
      </c>
      <c r="Q82" s="29">
        <v>0</v>
      </c>
      <c r="R82" s="30">
        <v>523</v>
      </c>
    </row>
    <row r="83" spans="2:18">
      <c r="B83" s="18">
        <v>40543</v>
      </c>
      <c r="C83" s="19">
        <v>0</v>
      </c>
      <c r="D83" s="19">
        <v>0</v>
      </c>
      <c r="E83" s="19">
        <v>0</v>
      </c>
      <c r="F83" s="19">
        <v>17</v>
      </c>
      <c r="G83" s="29">
        <v>0</v>
      </c>
      <c r="H83" s="19">
        <v>0</v>
      </c>
      <c r="I83" s="19">
        <v>65</v>
      </c>
      <c r="J83" s="19">
        <v>0</v>
      </c>
      <c r="K83" s="19">
        <v>349</v>
      </c>
      <c r="L83" s="19">
        <v>0</v>
      </c>
      <c r="M83" s="19">
        <v>23</v>
      </c>
      <c r="N83" s="29">
        <v>0</v>
      </c>
      <c r="O83" s="29">
        <v>1</v>
      </c>
      <c r="P83" s="29">
        <v>792</v>
      </c>
      <c r="Q83" s="29">
        <v>0</v>
      </c>
      <c r="R83" s="30">
        <v>1247</v>
      </c>
    </row>
    <row r="84" spans="2:18">
      <c r="B84" s="18">
        <v>40574</v>
      </c>
      <c r="C84" s="19">
        <v>0</v>
      </c>
      <c r="D84" s="19">
        <v>0</v>
      </c>
      <c r="E84" s="19">
        <v>0</v>
      </c>
      <c r="F84" s="19">
        <v>3</v>
      </c>
      <c r="G84" s="29">
        <v>0</v>
      </c>
      <c r="H84" s="19">
        <v>0</v>
      </c>
      <c r="I84" s="19">
        <v>35</v>
      </c>
      <c r="J84" s="19">
        <v>0</v>
      </c>
      <c r="K84" s="19">
        <v>208</v>
      </c>
      <c r="L84" s="19">
        <v>0</v>
      </c>
      <c r="M84" s="19">
        <v>8</v>
      </c>
      <c r="N84" s="29">
        <v>0</v>
      </c>
      <c r="O84" s="29">
        <v>0</v>
      </c>
      <c r="P84" s="29">
        <v>6</v>
      </c>
      <c r="Q84" s="29">
        <v>0</v>
      </c>
      <c r="R84" s="30">
        <v>260</v>
      </c>
    </row>
    <row r="85" spans="2:18">
      <c r="B85" s="18">
        <v>40602</v>
      </c>
      <c r="C85" s="19">
        <v>0</v>
      </c>
      <c r="D85" s="19">
        <v>0</v>
      </c>
      <c r="E85" s="19">
        <v>0</v>
      </c>
      <c r="F85" s="19">
        <v>10</v>
      </c>
      <c r="G85" s="29">
        <v>0</v>
      </c>
      <c r="H85" s="19">
        <v>0</v>
      </c>
      <c r="I85" s="19">
        <v>41</v>
      </c>
      <c r="J85" s="19">
        <v>0</v>
      </c>
      <c r="K85" s="19">
        <v>144</v>
      </c>
      <c r="L85" s="19">
        <v>0</v>
      </c>
      <c r="M85" s="19">
        <v>6</v>
      </c>
      <c r="N85" s="29">
        <v>0</v>
      </c>
      <c r="O85" s="29">
        <v>0</v>
      </c>
      <c r="P85" s="29">
        <v>113</v>
      </c>
      <c r="Q85" s="29">
        <v>0</v>
      </c>
      <c r="R85" s="30">
        <v>314</v>
      </c>
    </row>
    <row r="86" spans="2:18">
      <c r="B86" s="18">
        <v>40633</v>
      </c>
      <c r="C86" s="19">
        <v>0</v>
      </c>
      <c r="D86" s="19">
        <v>0</v>
      </c>
      <c r="E86" s="19">
        <v>0</v>
      </c>
      <c r="F86" s="19">
        <v>26</v>
      </c>
      <c r="G86" s="29">
        <v>0</v>
      </c>
      <c r="H86" s="19">
        <v>0</v>
      </c>
      <c r="I86" s="19">
        <v>54</v>
      </c>
      <c r="J86" s="19">
        <v>0</v>
      </c>
      <c r="K86" s="19">
        <v>255</v>
      </c>
      <c r="L86" s="19">
        <v>0</v>
      </c>
      <c r="M86" s="19">
        <v>21</v>
      </c>
      <c r="N86" s="29">
        <v>0</v>
      </c>
      <c r="O86" s="29">
        <v>0</v>
      </c>
      <c r="P86" s="29">
        <v>71</v>
      </c>
      <c r="Q86" s="29">
        <v>198</v>
      </c>
      <c r="R86" s="30">
        <v>625</v>
      </c>
    </row>
    <row r="87" spans="2:18">
      <c r="B87" s="18">
        <v>40663</v>
      </c>
      <c r="C87" s="19">
        <v>0</v>
      </c>
      <c r="D87" s="19">
        <v>0</v>
      </c>
      <c r="E87" s="19">
        <v>0</v>
      </c>
      <c r="F87" s="19">
        <v>54</v>
      </c>
      <c r="G87" s="29">
        <v>0</v>
      </c>
      <c r="H87" s="19">
        <v>0</v>
      </c>
      <c r="I87" s="19">
        <v>20</v>
      </c>
      <c r="J87" s="19">
        <v>0</v>
      </c>
      <c r="K87" s="19">
        <v>275</v>
      </c>
      <c r="L87" s="19">
        <v>0</v>
      </c>
      <c r="M87" s="19">
        <v>23</v>
      </c>
      <c r="N87" s="29">
        <v>0</v>
      </c>
      <c r="O87" s="29">
        <v>0</v>
      </c>
      <c r="P87" s="29">
        <v>346</v>
      </c>
      <c r="Q87" s="29">
        <v>0</v>
      </c>
      <c r="R87" s="30">
        <v>718</v>
      </c>
    </row>
    <row r="88" spans="2:18">
      <c r="B88" s="18">
        <v>40694</v>
      </c>
      <c r="C88" s="19">
        <v>0</v>
      </c>
      <c r="D88" s="19">
        <v>0</v>
      </c>
      <c r="E88" s="19">
        <v>0</v>
      </c>
      <c r="F88" s="19">
        <v>29</v>
      </c>
      <c r="G88" s="29">
        <v>0</v>
      </c>
      <c r="H88" s="19">
        <v>0</v>
      </c>
      <c r="I88" s="19">
        <v>20</v>
      </c>
      <c r="J88" s="19">
        <v>0</v>
      </c>
      <c r="K88" s="19">
        <v>256</v>
      </c>
      <c r="L88" s="19">
        <v>0</v>
      </c>
      <c r="M88" s="19">
        <v>9</v>
      </c>
      <c r="N88" s="29">
        <v>0</v>
      </c>
      <c r="O88" s="29">
        <v>0</v>
      </c>
      <c r="P88" s="29">
        <v>72</v>
      </c>
      <c r="Q88" s="29">
        <v>0</v>
      </c>
      <c r="R88" s="30">
        <v>386</v>
      </c>
    </row>
    <row r="89" spans="2:18">
      <c r="B89" s="18">
        <v>40724</v>
      </c>
      <c r="C89" s="19">
        <v>0</v>
      </c>
      <c r="D89" s="19">
        <v>0</v>
      </c>
      <c r="E89" s="19">
        <v>0</v>
      </c>
      <c r="F89" s="19">
        <v>28</v>
      </c>
      <c r="G89" s="29">
        <v>0</v>
      </c>
      <c r="H89" s="19">
        <v>0</v>
      </c>
      <c r="I89" s="19">
        <v>81</v>
      </c>
      <c r="J89" s="19">
        <v>0</v>
      </c>
      <c r="K89" s="19">
        <v>390</v>
      </c>
      <c r="L89" s="19">
        <v>0</v>
      </c>
      <c r="M89" s="19">
        <v>15</v>
      </c>
      <c r="N89" s="29">
        <v>0</v>
      </c>
      <c r="O89" s="29">
        <v>0</v>
      </c>
      <c r="P89" s="29">
        <v>10</v>
      </c>
      <c r="Q89" s="29">
        <v>0</v>
      </c>
      <c r="R89" s="30">
        <v>524</v>
      </c>
    </row>
    <row r="90" spans="2:18">
      <c r="B90" s="18">
        <v>40755</v>
      </c>
      <c r="C90" s="19">
        <v>0</v>
      </c>
      <c r="D90" s="19">
        <v>0</v>
      </c>
      <c r="E90" s="19">
        <v>0</v>
      </c>
      <c r="F90" s="19">
        <v>37</v>
      </c>
      <c r="G90" s="29">
        <v>0</v>
      </c>
      <c r="H90" s="19">
        <v>0</v>
      </c>
      <c r="I90" s="19">
        <v>74</v>
      </c>
      <c r="J90" s="19">
        <v>0</v>
      </c>
      <c r="K90" s="19">
        <v>259</v>
      </c>
      <c r="L90" s="19">
        <v>0</v>
      </c>
      <c r="M90" s="19">
        <v>15</v>
      </c>
      <c r="N90" s="29">
        <v>0</v>
      </c>
      <c r="O90" s="29">
        <v>0</v>
      </c>
      <c r="P90" s="29">
        <v>7</v>
      </c>
      <c r="Q90" s="29">
        <v>1</v>
      </c>
      <c r="R90" s="30">
        <v>393</v>
      </c>
    </row>
    <row r="91" spans="2:18">
      <c r="B91" s="18">
        <v>40786</v>
      </c>
      <c r="C91" s="19">
        <v>0</v>
      </c>
      <c r="D91" s="19">
        <v>0</v>
      </c>
      <c r="E91" s="19">
        <v>0</v>
      </c>
      <c r="F91" s="19">
        <v>25</v>
      </c>
      <c r="G91" s="29">
        <v>0</v>
      </c>
      <c r="H91" s="19">
        <v>0</v>
      </c>
      <c r="I91" s="19">
        <v>33</v>
      </c>
      <c r="J91" s="19">
        <v>0</v>
      </c>
      <c r="K91" s="19">
        <v>224</v>
      </c>
      <c r="L91" s="19">
        <v>1</v>
      </c>
      <c r="M91" s="19">
        <v>47</v>
      </c>
      <c r="N91" s="29">
        <v>0</v>
      </c>
      <c r="O91" s="29">
        <v>0</v>
      </c>
      <c r="P91" s="29">
        <v>0</v>
      </c>
      <c r="Q91" s="29">
        <v>0</v>
      </c>
      <c r="R91" s="30">
        <v>330</v>
      </c>
    </row>
    <row r="92" spans="2:18">
      <c r="B92" s="18">
        <v>40816</v>
      </c>
      <c r="C92" s="19">
        <v>0</v>
      </c>
      <c r="D92" s="19">
        <v>0</v>
      </c>
      <c r="E92" s="19">
        <v>0</v>
      </c>
      <c r="F92" s="19">
        <v>27</v>
      </c>
      <c r="G92" s="29">
        <v>0</v>
      </c>
      <c r="H92" s="19">
        <v>0</v>
      </c>
      <c r="I92" s="19">
        <v>63</v>
      </c>
      <c r="J92" s="19">
        <v>0</v>
      </c>
      <c r="K92" s="19">
        <v>290</v>
      </c>
      <c r="L92" s="19">
        <v>5</v>
      </c>
      <c r="M92" s="19">
        <v>42</v>
      </c>
      <c r="N92" s="29">
        <v>0</v>
      </c>
      <c r="O92" s="29">
        <v>0</v>
      </c>
      <c r="P92" s="29">
        <v>110</v>
      </c>
      <c r="Q92" s="29">
        <v>0</v>
      </c>
      <c r="R92" s="30">
        <v>537</v>
      </c>
    </row>
    <row r="93" spans="2:18">
      <c r="B93" s="18">
        <v>40847</v>
      </c>
      <c r="C93" s="19">
        <v>0</v>
      </c>
      <c r="D93" s="19">
        <v>0</v>
      </c>
      <c r="E93" s="19">
        <v>0</v>
      </c>
      <c r="F93" s="19">
        <v>15</v>
      </c>
      <c r="G93" s="29">
        <v>0</v>
      </c>
      <c r="H93" s="19">
        <v>0</v>
      </c>
      <c r="I93" s="19">
        <v>19</v>
      </c>
      <c r="J93" s="19">
        <v>0</v>
      </c>
      <c r="K93" s="19">
        <v>274</v>
      </c>
      <c r="L93" s="19">
        <v>1</v>
      </c>
      <c r="M93" s="19">
        <v>17</v>
      </c>
      <c r="N93" s="29">
        <v>0</v>
      </c>
      <c r="O93" s="29">
        <v>0</v>
      </c>
      <c r="P93" s="29">
        <v>323</v>
      </c>
      <c r="Q93" s="29">
        <v>0</v>
      </c>
      <c r="R93" s="30">
        <v>649</v>
      </c>
    </row>
    <row r="94" spans="2:18">
      <c r="B94" s="18">
        <v>40877</v>
      </c>
      <c r="C94" s="19">
        <v>0</v>
      </c>
      <c r="D94" s="19">
        <v>0</v>
      </c>
      <c r="E94" s="19">
        <v>0</v>
      </c>
      <c r="F94" s="19">
        <v>23</v>
      </c>
      <c r="G94" s="29">
        <v>0</v>
      </c>
      <c r="H94" s="19">
        <v>0</v>
      </c>
      <c r="I94" s="19">
        <v>50</v>
      </c>
      <c r="J94" s="19">
        <v>0</v>
      </c>
      <c r="K94" s="19">
        <v>235</v>
      </c>
      <c r="L94" s="19">
        <v>0</v>
      </c>
      <c r="M94" s="19">
        <v>31</v>
      </c>
      <c r="N94" s="29">
        <v>0</v>
      </c>
      <c r="O94" s="29">
        <v>0</v>
      </c>
      <c r="P94" s="29">
        <v>438</v>
      </c>
      <c r="Q94" s="29">
        <v>0</v>
      </c>
      <c r="R94" s="30">
        <v>777</v>
      </c>
    </row>
    <row r="95" spans="2:18">
      <c r="B95" s="18">
        <v>40908</v>
      </c>
      <c r="C95" s="19">
        <v>0</v>
      </c>
      <c r="D95" s="19">
        <v>0</v>
      </c>
      <c r="E95" s="19">
        <v>0</v>
      </c>
      <c r="F95" s="19">
        <v>29</v>
      </c>
      <c r="G95" s="29">
        <v>0</v>
      </c>
      <c r="H95" s="19">
        <v>0</v>
      </c>
      <c r="I95" s="19">
        <v>82</v>
      </c>
      <c r="J95" s="19">
        <v>0</v>
      </c>
      <c r="K95" s="19">
        <v>348</v>
      </c>
      <c r="L95" s="19">
        <v>1</v>
      </c>
      <c r="M95" s="19">
        <v>13</v>
      </c>
      <c r="N95" s="29">
        <v>0</v>
      </c>
      <c r="O95" s="29">
        <v>0</v>
      </c>
      <c r="P95" s="29">
        <v>282</v>
      </c>
      <c r="Q95" s="29">
        <v>0</v>
      </c>
      <c r="R95" s="30">
        <v>755</v>
      </c>
    </row>
    <row r="96" spans="2:18">
      <c r="B96" s="18">
        <v>40939</v>
      </c>
      <c r="C96" s="19">
        <v>0</v>
      </c>
      <c r="D96" s="19">
        <v>0</v>
      </c>
      <c r="E96" s="19">
        <v>0</v>
      </c>
      <c r="F96" s="19">
        <v>14</v>
      </c>
      <c r="G96" s="29">
        <v>0</v>
      </c>
      <c r="H96" s="19">
        <v>0</v>
      </c>
      <c r="I96" s="19">
        <v>25</v>
      </c>
      <c r="J96" s="19">
        <v>0</v>
      </c>
      <c r="K96" s="19">
        <v>132</v>
      </c>
      <c r="L96" s="19">
        <v>0</v>
      </c>
      <c r="M96" s="19">
        <v>20</v>
      </c>
      <c r="N96" s="29">
        <v>0</v>
      </c>
      <c r="O96" s="29">
        <v>0</v>
      </c>
      <c r="P96" s="29">
        <v>134</v>
      </c>
      <c r="Q96" s="29">
        <v>1</v>
      </c>
      <c r="R96" s="30">
        <v>326</v>
      </c>
    </row>
    <row r="97" spans="2:18">
      <c r="B97" s="18">
        <v>40968</v>
      </c>
      <c r="C97" s="19">
        <v>0</v>
      </c>
      <c r="D97" s="19">
        <v>0</v>
      </c>
      <c r="E97" s="19">
        <v>0</v>
      </c>
      <c r="F97" s="19">
        <v>48</v>
      </c>
      <c r="G97" s="29">
        <v>0</v>
      </c>
      <c r="H97" s="19">
        <v>0</v>
      </c>
      <c r="I97" s="19">
        <v>56</v>
      </c>
      <c r="J97" s="19">
        <v>0</v>
      </c>
      <c r="K97" s="19">
        <v>157</v>
      </c>
      <c r="L97" s="19">
        <v>1</v>
      </c>
      <c r="M97" s="19">
        <v>26</v>
      </c>
      <c r="N97" s="29">
        <v>0</v>
      </c>
      <c r="O97" s="29">
        <v>1</v>
      </c>
      <c r="P97" s="29">
        <v>37</v>
      </c>
      <c r="Q97" s="29">
        <v>13</v>
      </c>
      <c r="R97" s="30">
        <v>339</v>
      </c>
    </row>
    <row r="98" spans="2:18">
      <c r="B98" s="18">
        <v>40999</v>
      </c>
      <c r="C98" s="19">
        <v>0</v>
      </c>
      <c r="D98" s="19">
        <v>0</v>
      </c>
      <c r="E98" s="19">
        <v>0</v>
      </c>
      <c r="F98" s="19">
        <v>116</v>
      </c>
      <c r="G98" s="29">
        <v>0</v>
      </c>
      <c r="H98" s="19">
        <v>0</v>
      </c>
      <c r="I98" s="19">
        <v>99</v>
      </c>
      <c r="J98" s="19">
        <v>0</v>
      </c>
      <c r="K98" s="19">
        <v>338</v>
      </c>
      <c r="L98" s="19">
        <v>1</v>
      </c>
      <c r="M98" s="19">
        <v>53</v>
      </c>
      <c r="N98" s="29">
        <v>0</v>
      </c>
      <c r="O98" s="29">
        <v>0</v>
      </c>
      <c r="P98" s="29">
        <v>463</v>
      </c>
      <c r="Q98" s="29">
        <v>0</v>
      </c>
      <c r="R98" s="30">
        <v>1070</v>
      </c>
    </row>
    <row r="99" spans="2:18">
      <c r="B99" s="18">
        <v>41029</v>
      </c>
      <c r="C99" s="19">
        <v>0</v>
      </c>
      <c r="D99" s="19">
        <v>0</v>
      </c>
      <c r="E99" s="19">
        <v>0</v>
      </c>
      <c r="F99" s="19">
        <v>134</v>
      </c>
      <c r="G99" s="29">
        <v>0</v>
      </c>
      <c r="H99" s="19">
        <v>0</v>
      </c>
      <c r="I99" s="19">
        <v>134</v>
      </c>
      <c r="J99" s="19">
        <v>0</v>
      </c>
      <c r="K99" s="19">
        <v>318</v>
      </c>
      <c r="L99" s="19">
        <v>2</v>
      </c>
      <c r="M99" s="19">
        <v>34</v>
      </c>
      <c r="N99" s="29">
        <v>0</v>
      </c>
      <c r="O99" s="29">
        <v>0</v>
      </c>
      <c r="P99" s="29">
        <v>355</v>
      </c>
      <c r="Q99" s="29">
        <v>0</v>
      </c>
      <c r="R99" s="30">
        <v>977</v>
      </c>
    </row>
    <row r="100" spans="2:18">
      <c r="B100" s="18">
        <v>41060</v>
      </c>
      <c r="C100" s="19">
        <v>0</v>
      </c>
      <c r="D100" s="19">
        <v>0</v>
      </c>
      <c r="E100" s="19">
        <v>0</v>
      </c>
      <c r="F100" s="19">
        <v>59</v>
      </c>
      <c r="G100" s="29">
        <v>0</v>
      </c>
      <c r="H100" s="19">
        <v>0</v>
      </c>
      <c r="I100" s="19">
        <v>57</v>
      </c>
      <c r="J100" s="19">
        <v>0</v>
      </c>
      <c r="K100" s="19">
        <v>355</v>
      </c>
      <c r="L100" s="19">
        <v>3</v>
      </c>
      <c r="M100" s="19">
        <v>38</v>
      </c>
      <c r="N100" s="29">
        <v>0</v>
      </c>
      <c r="O100" s="29">
        <v>0</v>
      </c>
      <c r="P100" s="29">
        <v>59</v>
      </c>
      <c r="Q100" s="29">
        <v>2</v>
      </c>
      <c r="R100" s="30">
        <v>573</v>
      </c>
    </row>
    <row r="101" spans="2:18">
      <c r="B101" s="18">
        <v>41090</v>
      </c>
      <c r="C101" s="19">
        <v>0</v>
      </c>
      <c r="D101" s="19">
        <v>0</v>
      </c>
      <c r="E101" s="19">
        <v>0</v>
      </c>
      <c r="F101" s="19">
        <v>119</v>
      </c>
      <c r="G101" s="29">
        <v>0</v>
      </c>
      <c r="H101" s="19">
        <v>0</v>
      </c>
      <c r="I101" s="19">
        <v>66</v>
      </c>
      <c r="J101" s="19">
        <v>0</v>
      </c>
      <c r="K101" s="19">
        <v>316</v>
      </c>
      <c r="L101" s="19">
        <v>0</v>
      </c>
      <c r="M101" s="19">
        <v>36</v>
      </c>
      <c r="N101" s="29">
        <v>0</v>
      </c>
      <c r="O101" s="29">
        <v>0</v>
      </c>
      <c r="P101" s="29">
        <v>124</v>
      </c>
      <c r="Q101" s="29">
        <v>0</v>
      </c>
      <c r="R101" s="30">
        <v>661</v>
      </c>
    </row>
    <row r="102" spans="2:18">
      <c r="B102" s="18">
        <v>41121</v>
      </c>
      <c r="C102" s="19">
        <v>0</v>
      </c>
      <c r="D102" s="19">
        <v>0</v>
      </c>
      <c r="E102" s="19">
        <v>0</v>
      </c>
      <c r="F102" s="19">
        <v>42</v>
      </c>
      <c r="G102" s="29">
        <v>0</v>
      </c>
      <c r="H102" s="19">
        <v>0</v>
      </c>
      <c r="I102" s="19">
        <v>58</v>
      </c>
      <c r="J102" s="19">
        <v>0</v>
      </c>
      <c r="K102" s="19">
        <v>367</v>
      </c>
      <c r="L102" s="19">
        <v>0</v>
      </c>
      <c r="M102" s="19">
        <v>103</v>
      </c>
      <c r="N102" s="29">
        <v>0</v>
      </c>
      <c r="O102" s="29">
        <v>0</v>
      </c>
      <c r="P102" s="29">
        <v>23</v>
      </c>
      <c r="Q102" s="29">
        <v>0</v>
      </c>
      <c r="R102" s="30">
        <v>593</v>
      </c>
    </row>
    <row r="103" spans="2:18">
      <c r="B103" s="18">
        <v>41152</v>
      </c>
      <c r="C103" s="19">
        <v>0</v>
      </c>
      <c r="D103" s="19">
        <v>0</v>
      </c>
      <c r="E103" s="19">
        <v>0</v>
      </c>
      <c r="F103" s="19">
        <v>103</v>
      </c>
      <c r="G103" s="29">
        <v>0</v>
      </c>
      <c r="H103" s="19">
        <v>0</v>
      </c>
      <c r="I103" s="19">
        <v>112</v>
      </c>
      <c r="J103" s="19">
        <v>0</v>
      </c>
      <c r="K103" s="19">
        <v>431</v>
      </c>
      <c r="L103" s="19">
        <v>1</v>
      </c>
      <c r="M103" s="19">
        <v>84</v>
      </c>
      <c r="N103" s="29">
        <v>0</v>
      </c>
      <c r="O103" s="29">
        <v>0</v>
      </c>
      <c r="P103" s="29">
        <v>13</v>
      </c>
      <c r="Q103" s="29">
        <v>0</v>
      </c>
      <c r="R103" s="30">
        <v>744</v>
      </c>
    </row>
    <row r="104" spans="2:18">
      <c r="B104" s="18">
        <v>41182</v>
      </c>
      <c r="C104" s="19">
        <v>0</v>
      </c>
      <c r="D104" s="19">
        <v>0</v>
      </c>
      <c r="E104" s="19">
        <v>0</v>
      </c>
      <c r="F104" s="19">
        <v>153</v>
      </c>
      <c r="G104" s="29">
        <v>0</v>
      </c>
      <c r="H104" s="19">
        <v>0</v>
      </c>
      <c r="I104" s="19">
        <v>82</v>
      </c>
      <c r="J104" s="19">
        <v>0</v>
      </c>
      <c r="K104" s="19">
        <v>279</v>
      </c>
      <c r="L104" s="19">
        <v>1</v>
      </c>
      <c r="M104" s="19">
        <v>76</v>
      </c>
      <c r="N104" s="29">
        <v>0</v>
      </c>
      <c r="O104" s="29">
        <v>0</v>
      </c>
      <c r="P104" s="29">
        <v>38</v>
      </c>
      <c r="Q104" s="29">
        <v>0</v>
      </c>
      <c r="R104" s="30">
        <v>629</v>
      </c>
    </row>
    <row r="105" spans="2:18">
      <c r="B105" s="18">
        <v>41213</v>
      </c>
      <c r="C105" s="19">
        <v>0</v>
      </c>
      <c r="D105" s="19">
        <v>0</v>
      </c>
      <c r="E105" s="19">
        <v>0</v>
      </c>
      <c r="F105" s="19">
        <v>124</v>
      </c>
      <c r="G105" s="29">
        <v>0</v>
      </c>
      <c r="H105" s="19">
        <v>0</v>
      </c>
      <c r="I105" s="19">
        <v>86</v>
      </c>
      <c r="J105" s="19">
        <v>0</v>
      </c>
      <c r="K105" s="19">
        <v>372</v>
      </c>
      <c r="L105" s="19">
        <v>0</v>
      </c>
      <c r="M105" s="19">
        <v>115</v>
      </c>
      <c r="N105" s="29">
        <v>0</v>
      </c>
      <c r="O105" s="29">
        <v>0</v>
      </c>
      <c r="P105" s="29">
        <v>1109</v>
      </c>
      <c r="Q105" s="29">
        <v>0</v>
      </c>
      <c r="R105" s="30">
        <v>1806</v>
      </c>
    </row>
    <row r="106" spans="2:18">
      <c r="B106" s="18">
        <v>41243</v>
      </c>
      <c r="C106" s="19">
        <v>0</v>
      </c>
      <c r="D106" s="19">
        <v>0</v>
      </c>
      <c r="E106" s="19">
        <v>0</v>
      </c>
      <c r="F106" s="19">
        <v>50</v>
      </c>
      <c r="G106" s="29">
        <v>0</v>
      </c>
      <c r="H106" s="19">
        <v>0</v>
      </c>
      <c r="I106" s="19">
        <v>133</v>
      </c>
      <c r="J106" s="19">
        <v>0</v>
      </c>
      <c r="K106" s="19">
        <v>428</v>
      </c>
      <c r="L106" s="19">
        <v>0</v>
      </c>
      <c r="M106" s="19">
        <v>145</v>
      </c>
      <c r="N106" s="29">
        <v>0</v>
      </c>
      <c r="O106" s="29">
        <v>0</v>
      </c>
      <c r="P106" s="29">
        <v>590</v>
      </c>
      <c r="Q106" s="29">
        <v>1</v>
      </c>
      <c r="R106" s="30">
        <v>1347</v>
      </c>
    </row>
    <row r="107" spans="2:18">
      <c r="B107" s="18">
        <v>41274</v>
      </c>
      <c r="C107" s="19">
        <v>0</v>
      </c>
      <c r="D107" s="19">
        <v>0</v>
      </c>
      <c r="E107" s="19">
        <v>0</v>
      </c>
      <c r="F107" s="19">
        <v>60</v>
      </c>
      <c r="G107" s="29">
        <v>0</v>
      </c>
      <c r="H107" s="19">
        <v>0</v>
      </c>
      <c r="I107" s="19">
        <v>106</v>
      </c>
      <c r="J107" s="19">
        <v>0</v>
      </c>
      <c r="K107" s="19">
        <v>248</v>
      </c>
      <c r="L107" s="19">
        <v>2</v>
      </c>
      <c r="M107" s="19">
        <v>53</v>
      </c>
      <c r="N107" s="29">
        <v>0</v>
      </c>
      <c r="O107" s="29">
        <v>0</v>
      </c>
      <c r="P107" s="29">
        <v>512</v>
      </c>
      <c r="Q107" s="29">
        <v>0</v>
      </c>
      <c r="R107" s="30">
        <v>981</v>
      </c>
    </row>
    <row r="108" spans="2:18">
      <c r="B108" s="18">
        <v>41305</v>
      </c>
      <c r="C108" s="19">
        <v>0</v>
      </c>
      <c r="D108" s="19">
        <v>0</v>
      </c>
      <c r="E108" s="19">
        <v>0</v>
      </c>
      <c r="F108" s="19">
        <v>23</v>
      </c>
      <c r="G108" s="29">
        <v>0</v>
      </c>
      <c r="H108" s="19">
        <v>0</v>
      </c>
      <c r="I108" s="19">
        <v>70</v>
      </c>
      <c r="J108" s="19">
        <v>0</v>
      </c>
      <c r="K108" s="19">
        <v>169</v>
      </c>
      <c r="L108" s="19">
        <v>0</v>
      </c>
      <c r="M108" s="19">
        <v>41</v>
      </c>
      <c r="N108" s="29">
        <v>0</v>
      </c>
      <c r="O108" s="29">
        <v>0</v>
      </c>
      <c r="P108" s="29">
        <v>69</v>
      </c>
      <c r="Q108" s="29">
        <v>0</v>
      </c>
      <c r="R108" s="30">
        <v>372</v>
      </c>
    </row>
    <row r="109" spans="2:18">
      <c r="B109" s="18">
        <v>41333</v>
      </c>
      <c r="C109" s="19">
        <v>0</v>
      </c>
      <c r="D109" s="19">
        <v>0</v>
      </c>
      <c r="E109" s="19">
        <v>0</v>
      </c>
      <c r="F109" s="19">
        <v>13</v>
      </c>
      <c r="G109" s="29">
        <v>0</v>
      </c>
      <c r="H109" s="19">
        <v>0</v>
      </c>
      <c r="I109" s="19">
        <v>17</v>
      </c>
      <c r="J109" s="19">
        <v>0</v>
      </c>
      <c r="K109" s="19">
        <v>76</v>
      </c>
      <c r="L109" s="19">
        <v>0</v>
      </c>
      <c r="M109" s="19">
        <v>24</v>
      </c>
      <c r="N109" s="29">
        <v>0</v>
      </c>
      <c r="O109" s="29">
        <v>0</v>
      </c>
      <c r="P109" s="29">
        <v>57</v>
      </c>
      <c r="Q109" s="29">
        <v>792</v>
      </c>
      <c r="R109" s="30">
        <v>979</v>
      </c>
    </row>
    <row r="110" spans="2:18">
      <c r="B110" s="18">
        <v>41364</v>
      </c>
      <c r="C110" s="19">
        <v>0</v>
      </c>
      <c r="D110" s="19">
        <v>0</v>
      </c>
      <c r="E110" s="19">
        <v>0</v>
      </c>
      <c r="F110" s="19">
        <v>77</v>
      </c>
      <c r="G110" s="29">
        <v>0</v>
      </c>
      <c r="H110" s="19">
        <v>0</v>
      </c>
      <c r="I110" s="19">
        <v>154</v>
      </c>
      <c r="J110" s="19">
        <v>0</v>
      </c>
      <c r="K110" s="19">
        <v>671</v>
      </c>
      <c r="L110" s="19">
        <v>0</v>
      </c>
      <c r="M110" s="19">
        <v>183</v>
      </c>
      <c r="N110" s="29">
        <v>0</v>
      </c>
      <c r="O110" s="29">
        <v>0</v>
      </c>
      <c r="P110" s="29">
        <v>259</v>
      </c>
      <c r="Q110" s="29">
        <v>0</v>
      </c>
      <c r="R110" s="30">
        <v>1344</v>
      </c>
    </row>
    <row r="111" spans="2:18">
      <c r="B111" s="18">
        <v>41394</v>
      </c>
      <c r="C111" s="19">
        <v>0</v>
      </c>
      <c r="D111" s="19">
        <v>0</v>
      </c>
      <c r="E111" s="19">
        <v>0</v>
      </c>
      <c r="F111" s="19">
        <v>89</v>
      </c>
      <c r="G111" s="29">
        <v>0</v>
      </c>
      <c r="H111" s="19">
        <v>0</v>
      </c>
      <c r="I111" s="19">
        <v>149</v>
      </c>
      <c r="J111" s="19">
        <v>0</v>
      </c>
      <c r="K111" s="19">
        <v>613</v>
      </c>
      <c r="L111" s="19">
        <v>1</v>
      </c>
      <c r="M111" s="19">
        <v>96</v>
      </c>
      <c r="N111" s="29">
        <v>0</v>
      </c>
      <c r="O111" s="29">
        <v>0</v>
      </c>
      <c r="P111" s="29">
        <v>214</v>
      </c>
      <c r="Q111" s="29">
        <v>0</v>
      </c>
      <c r="R111" s="30">
        <v>1162</v>
      </c>
    </row>
    <row r="112" spans="2:18">
      <c r="B112" s="18">
        <v>41425</v>
      </c>
      <c r="C112" s="19">
        <v>0</v>
      </c>
      <c r="D112" s="19">
        <v>0</v>
      </c>
      <c r="E112" s="19">
        <v>0</v>
      </c>
      <c r="F112" s="19">
        <v>146</v>
      </c>
      <c r="G112" s="29">
        <v>0</v>
      </c>
      <c r="H112" s="19">
        <v>0</v>
      </c>
      <c r="I112" s="19">
        <v>164</v>
      </c>
      <c r="J112" s="19">
        <v>0</v>
      </c>
      <c r="K112" s="19">
        <v>667</v>
      </c>
      <c r="L112" s="19">
        <v>1</v>
      </c>
      <c r="M112" s="19">
        <v>97</v>
      </c>
      <c r="N112" s="29">
        <v>0</v>
      </c>
      <c r="O112" s="29">
        <v>0</v>
      </c>
      <c r="P112" s="29">
        <v>208</v>
      </c>
      <c r="Q112" s="29">
        <v>0</v>
      </c>
      <c r="R112" s="30">
        <v>1283</v>
      </c>
    </row>
    <row r="113" spans="2:18">
      <c r="B113" s="18">
        <v>41455</v>
      </c>
      <c r="C113" s="19">
        <v>0</v>
      </c>
      <c r="D113" s="19">
        <v>0</v>
      </c>
      <c r="E113" s="19">
        <v>0</v>
      </c>
      <c r="F113" s="19">
        <v>107</v>
      </c>
      <c r="G113" s="29">
        <v>0</v>
      </c>
      <c r="H113" s="19">
        <v>0</v>
      </c>
      <c r="I113" s="19">
        <v>100</v>
      </c>
      <c r="J113" s="19">
        <v>0</v>
      </c>
      <c r="K113" s="19">
        <v>756</v>
      </c>
      <c r="L113" s="19">
        <v>0</v>
      </c>
      <c r="M113" s="19">
        <v>67</v>
      </c>
      <c r="N113" s="29">
        <v>0</v>
      </c>
      <c r="O113" s="29">
        <v>0</v>
      </c>
      <c r="P113" s="29">
        <v>89</v>
      </c>
      <c r="Q113" s="29">
        <v>0</v>
      </c>
      <c r="R113" s="30">
        <v>1119</v>
      </c>
    </row>
    <row r="114" spans="2:18">
      <c r="B114" s="18">
        <v>41486</v>
      </c>
      <c r="C114" s="19">
        <v>0</v>
      </c>
      <c r="D114" s="19">
        <v>0</v>
      </c>
      <c r="E114" s="19">
        <v>0</v>
      </c>
      <c r="F114" s="19">
        <v>201</v>
      </c>
      <c r="G114" s="29">
        <v>0</v>
      </c>
      <c r="H114" s="19">
        <v>0</v>
      </c>
      <c r="I114" s="19">
        <v>136</v>
      </c>
      <c r="J114" s="19">
        <v>0</v>
      </c>
      <c r="K114" s="19">
        <v>740</v>
      </c>
      <c r="L114" s="19">
        <v>0</v>
      </c>
      <c r="M114" s="19">
        <v>76</v>
      </c>
      <c r="N114" s="29">
        <v>0</v>
      </c>
      <c r="O114" s="29">
        <v>0</v>
      </c>
      <c r="P114" s="29">
        <v>35</v>
      </c>
      <c r="Q114" s="29">
        <v>160</v>
      </c>
      <c r="R114" s="30">
        <v>1348</v>
      </c>
    </row>
    <row r="115" spans="2:18">
      <c r="B115" s="18">
        <v>41517</v>
      </c>
      <c r="C115" s="19">
        <v>0</v>
      </c>
      <c r="D115" s="19">
        <v>0</v>
      </c>
      <c r="E115" s="19">
        <v>0</v>
      </c>
      <c r="F115" s="19">
        <v>329</v>
      </c>
      <c r="G115" s="29">
        <v>0</v>
      </c>
      <c r="H115" s="19">
        <v>0</v>
      </c>
      <c r="I115" s="19">
        <v>193</v>
      </c>
      <c r="J115" s="19">
        <v>0</v>
      </c>
      <c r="K115" s="19">
        <v>848</v>
      </c>
      <c r="L115" s="19">
        <v>0</v>
      </c>
      <c r="M115" s="19">
        <v>138</v>
      </c>
      <c r="N115" s="29">
        <v>0</v>
      </c>
      <c r="O115" s="29">
        <v>0</v>
      </c>
      <c r="P115" s="29">
        <v>23</v>
      </c>
      <c r="Q115" s="29">
        <v>0</v>
      </c>
      <c r="R115" s="30">
        <v>1531</v>
      </c>
    </row>
    <row r="116" spans="2:18">
      <c r="B116" s="18">
        <v>41547</v>
      </c>
      <c r="C116" s="19">
        <v>0</v>
      </c>
      <c r="D116" s="19">
        <v>0</v>
      </c>
      <c r="E116" s="19">
        <v>0</v>
      </c>
      <c r="F116" s="19">
        <v>274</v>
      </c>
      <c r="G116" s="29">
        <v>0</v>
      </c>
      <c r="H116" s="19">
        <v>0</v>
      </c>
      <c r="I116" s="19">
        <v>106</v>
      </c>
      <c r="J116" s="19">
        <v>0</v>
      </c>
      <c r="K116" s="19">
        <v>663</v>
      </c>
      <c r="L116" s="19">
        <v>1</v>
      </c>
      <c r="M116" s="19">
        <v>157</v>
      </c>
      <c r="N116" s="29">
        <v>0</v>
      </c>
      <c r="O116" s="29">
        <v>0</v>
      </c>
      <c r="P116" s="29">
        <v>153</v>
      </c>
      <c r="Q116" s="29">
        <v>344</v>
      </c>
      <c r="R116" s="30">
        <v>1698</v>
      </c>
    </row>
    <row r="117" spans="2:18">
      <c r="B117" s="18">
        <v>41578</v>
      </c>
      <c r="C117" s="19">
        <v>0</v>
      </c>
      <c r="D117" s="19">
        <v>0</v>
      </c>
      <c r="E117" s="19">
        <v>0</v>
      </c>
      <c r="F117" s="19">
        <v>181</v>
      </c>
      <c r="G117" s="29">
        <v>0</v>
      </c>
      <c r="H117" s="19">
        <v>0</v>
      </c>
      <c r="I117" s="19">
        <v>176</v>
      </c>
      <c r="J117" s="19">
        <v>0</v>
      </c>
      <c r="K117" s="19">
        <v>907</v>
      </c>
      <c r="L117" s="19">
        <v>3</v>
      </c>
      <c r="M117" s="19">
        <v>239</v>
      </c>
      <c r="N117" s="29">
        <v>0</v>
      </c>
      <c r="O117" s="29">
        <v>0</v>
      </c>
      <c r="P117" s="29">
        <v>331</v>
      </c>
      <c r="Q117" s="29">
        <v>1</v>
      </c>
      <c r="R117" s="30">
        <v>1838</v>
      </c>
    </row>
    <row r="118" spans="2:18">
      <c r="B118" s="18">
        <v>41608</v>
      </c>
      <c r="C118" s="19">
        <v>0</v>
      </c>
      <c r="D118" s="19">
        <v>0</v>
      </c>
      <c r="E118" s="19">
        <v>0</v>
      </c>
      <c r="F118" s="19">
        <v>65</v>
      </c>
      <c r="G118" s="29">
        <v>0</v>
      </c>
      <c r="H118" s="19">
        <v>0</v>
      </c>
      <c r="I118" s="19">
        <v>128</v>
      </c>
      <c r="J118" s="19">
        <v>0</v>
      </c>
      <c r="K118" s="19">
        <v>752</v>
      </c>
      <c r="L118" s="19">
        <v>0</v>
      </c>
      <c r="M118" s="19">
        <v>83</v>
      </c>
      <c r="N118" s="29">
        <v>0</v>
      </c>
      <c r="O118" s="29">
        <v>0</v>
      </c>
      <c r="P118" s="29">
        <v>5</v>
      </c>
      <c r="Q118" s="29">
        <v>89</v>
      </c>
      <c r="R118" s="30">
        <v>1122</v>
      </c>
    </row>
    <row r="119" spans="2:18">
      <c r="B119" s="18">
        <v>41639</v>
      </c>
      <c r="C119" s="19">
        <v>0</v>
      </c>
      <c r="D119" s="19">
        <v>0</v>
      </c>
      <c r="E119" s="19">
        <v>0</v>
      </c>
      <c r="F119" s="19">
        <v>73</v>
      </c>
      <c r="G119" s="29">
        <v>0</v>
      </c>
      <c r="H119" s="19">
        <v>0</v>
      </c>
      <c r="I119" s="19">
        <v>89</v>
      </c>
      <c r="J119" s="19">
        <v>0</v>
      </c>
      <c r="K119" s="19">
        <v>752</v>
      </c>
      <c r="L119" s="19">
        <v>1</v>
      </c>
      <c r="M119" s="19">
        <v>77</v>
      </c>
      <c r="N119" s="29">
        <v>0</v>
      </c>
      <c r="O119" s="29">
        <v>0</v>
      </c>
      <c r="P119" s="29">
        <v>806</v>
      </c>
      <c r="Q119" s="29">
        <v>146</v>
      </c>
      <c r="R119" s="30">
        <v>1944</v>
      </c>
    </row>
    <row r="120" spans="2:18">
      <c r="B120" s="18">
        <v>41670</v>
      </c>
      <c r="C120" s="19">
        <v>0</v>
      </c>
      <c r="D120" s="19">
        <v>0</v>
      </c>
      <c r="E120" s="19">
        <v>0</v>
      </c>
      <c r="F120" s="19">
        <v>60</v>
      </c>
      <c r="G120" s="29">
        <v>0</v>
      </c>
      <c r="H120" s="19">
        <v>0</v>
      </c>
      <c r="I120" s="19">
        <v>72</v>
      </c>
      <c r="J120" s="19">
        <v>0</v>
      </c>
      <c r="K120" s="19">
        <v>512</v>
      </c>
      <c r="L120" s="19">
        <v>1</v>
      </c>
      <c r="M120" s="19">
        <v>55</v>
      </c>
      <c r="N120" s="29">
        <v>0</v>
      </c>
      <c r="O120" s="29">
        <v>0</v>
      </c>
      <c r="P120" s="29">
        <v>5</v>
      </c>
      <c r="Q120" s="29">
        <v>0</v>
      </c>
      <c r="R120" s="30">
        <v>705</v>
      </c>
    </row>
    <row r="121" spans="2:18">
      <c r="B121" s="18">
        <v>41698</v>
      </c>
      <c r="C121" s="19">
        <v>0</v>
      </c>
      <c r="D121" s="19">
        <v>0</v>
      </c>
      <c r="E121" s="19">
        <v>0</v>
      </c>
      <c r="F121" s="19">
        <v>168</v>
      </c>
      <c r="G121" s="29">
        <v>0</v>
      </c>
      <c r="H121" s="19">
        <v>0</v>
      </c>
      <c r="I121" s="19">
        <v>106</v>
      </c>
      <c r="J121" s="19">
        <v>0</v>
      </c>
      <c r="K121" s="19">
        <v>544</v>
      </c>
      <c r="L121" s="19">
        <v>0</v>
      </c>
      <c r="M121" s="19">
        <v>113</v>
      </c>
      <c r="N121" s="29">
        <v>0</v>
      </c>
      <c r="O121" s="29">
        <v>0</v>
      </c>
      <c r="P121" s="29">
        <v>159</v>
      </c>
      <c r="Q121" s="29">
        <v>0</v>
      </c>
      <c r="R121" s="30">
        <v>1090</v>
      </c>
    </row>
    <row r="122" spans="2:18">
      <c r="B122" s="18">
        <v>41729</v>
      </c>
      <c r="C122" s="19">
        <v>0</v>
      </c>
      <c r="D122" s="19">
        <v>0</v>
      </c>
      <c r="E122" s="19">
        <v>0</v>
      </c>
      <c r="F122" s="19">
        <v>289</v>
      </c>
      <c r="G122" s="29">
        <v>0</v>
      </c>
      <c r="H122" s="19">
        <v>0</v>
      </c>
      <c r="I122" s="19">
        <v>212</v>
      </c>
      <c r="J122" s="19">
        <v>0</v>
      </c>
      <c r="K122" s="19">
        <v>1169</v>
      </c>
      <c r="L122" s="19">
        <v>47</v>
      </c>
      <c r="M122" s="19">
        <v>133</v>
      </c>
      <c r="N122" s="29">
        <v>0</v>
      </c>
      <c r="O122" s="29">
        <v>0</v>
      </c>
      <c r="P122" s="29">
        <v>326</v>
      </c>
      <c r="Q122" s="29">
        <v>141</v>
      </c>
      <c r="R122" s="30">
        <v>2317</v>
      </c>
    </row>
    <row r="123" spans="2:18">
      <c r="B123" s="18">
        <v>41759</v>
      </c>
      <c r="C123" s="19">
        <v>0</v>
      </c>
      <c r="D123" s="19">
        <v>0</v>
      </c>
      <c r="E123" s="19">
        <v>0</v>
      </c>
      <c r="F123" s="19">
        <v>347</v>
      </c>
      <c r="G123" s="29">
        <v>0</v>
      </c>
      <c r="H123" s="19">
        <v>0</v>
      </c>
      <c r="I123" s="19">
        <v>191</v>
      </c>
      <c r="J123" s="19">
        <v>0</v>
      </c>
      <c r="K123" s="19">
        <v>1180</v>
      </c>
      <c r="L123" s="19">
        <v>5</v>
      </c>
      <c r="M123" s="19">
        <v>183</v>
      </c>
      <c r="N123" s="29">
        <v>0</v>
      </c>
      <c r="O123" s="29">
        <v>0</v>
      </c>
      <c r="P123" s="29">
        <v>282</v>
      </c>
      <c r="Q123" s="29">
        <v>0</v>
      </c>
      <c r="R123" s="30">
        <v>2188</v>
      </c>
    </row>
    <row r="124" spans="2:18">
      <c r="B124" s="18">
        <v>41790</v>
      </c>
      <c r="C124" s="19">
        <v>0</v>
      </c>
      <c r="D124" s="19">
        <v>0</v>
      </c>
      <c r="E124" s="19">
        <v>0</v>
      </c>
      <c r="F124" s="19">
        <v>549</v>
      </c>
      <c r="G124" s="29">
        <v>0</v>
      </c>
      <c r="H124" s="19">
        <v>0</v>
      </c>
      <c r="I124" s="19">
        <v>208</v>
      </c>
      <c r="J124" s="19">
        <v>0</v>
      </c>
      <c r="K124" s="19">
        <v>1533</v>
      </c>
      <c r="L124" s="19">
        <v>0</v>
      </c>
      <c r="M124" s="19">
        <v>78</v>
      </c>
      <c r="N124" s="29">
        <v>0</v>
      </c>
      <c r="O124" s="29">
        <v>0</v>
      </c>
      <c r="P124" s="29">
        <v>10</v>
      </c>
      <c r="Q124" s="29">
        <v>0</v>
      </c>
      <c r="R124" s="30">
        <v>2378</v>
      </c>
    </row>
    <row r="125" spans="2:18">
      <c r="B125" s="18">
        <v>41820</v>
      </c>
      <c r="C125" s="19">
        <v>0</v>
      </c>
      <c r="D125" s="19">
        <v>0</v>
      </c>
      <c r="E125" s="19">
        <v>0</v>
      </c>
      <c r="F125" s="19">
        <v>455</v>
      </c>
      <c r="G125" s="29">
        <v>0</v>
      </c>
      <c r="H125" s="19">
        <v>0</v>
      </c>
      <c r="I125" s="19">
        <v>142</v>
      </c>
      <c r="J125" s="19">
        <v>0</v>
      </c>
      <c r="K125" s="19">
        <v>1502</v>
      </c>
      <c r="L125" s="19">
        <v>0</v>
      </c>
      <c r="M125" s="19">
        <v>87</v>
      </c>
      <c r="N125" s="29">
        <v>0</v>
      </c>
      <c r="O125" s="29">
        <v>0</v>
      </c>
      <c r="P125" s="29">
        <v>888</v>
      </c>
      <c r="Q125" s="29">
        <v>0</v>
      </c>
      <c r="R125" s="30">
        <v>3074</v>
      </c>
    </row>
    <row r="126" spans="2:18">
      <c r="B126" s="18">
        <v>41851</v>
      </c>
      <c r="C126" s="19">
        <v>0</v>
      </c>
      <c r="D126" s="19">
        <v>0</v>
      </c>
      <c r="E126" s="19">
        <v>0</v>
      </c>
      <c r="F126" s="19">
        <v>391</v>
      </c>
      <c r="G126" s="29">
        <v>0</v>
      </c>
      <c r="H126" s="19">
        <v>0</v>
      </c>
      <c r="I126" s="19">
        <v>214</v>
      </c>
      <c r="J126" s="19">
        <v>0</v>
      </c>
      <c r="K126" s="19">
        <v>1421</v>
      </c>
      <c r="L126" s="19">
        <v>76</v>
      </c>
      <c r="M126" s="19">
        <v>389</v>
      </c>
      <c r="N126" s="29">
        <v>0</v>
      </c>
      <c r="O126" s="29">
        <v>0</v>
      </c>
      <c r="P126" s="29">
        <v>192</v>
      </c>
      <c r="Q126" s="29">
        <v>138</v>
      </c>
      <c r="R126" s="30">
        <v>2821</v>
      </c>
    </row>
    <row r="127" spans="2:18">
      <c r="B127" s="18">
        <v>41882</v>
      </c>
      <c r="C127" s="19">
        <v>0</v>
      </c>
      <c r="D127" s="19">
        <v>0</v>
      </c>
      <c r="E127" s="19">
        <v>0</v>
      </c>
      <c r="F127" s="19">
        <v>426</v>
      </c>
      <c r="G127" s="29">
        <v>0</v>
      </c>
      <c r="H127" s="19">
        <v>0</v>
      </c>
      <c r="I127" s="19">
        <v>200</v>
      </c>
      <c r="J127" s="19">
        <v>0</v>
      </c>
      <c r="K127" s="19">
        <v>1152</v>
      </c>
      <c r="L127" s="19">
        <v>109</v>
      </c>
      <c r="M127" s="19">
        <v>286</v>
      </c>
      <c r="N127" s="29">
        <v>0</v>
      </c>
      <c r="O127" s="29">
        <v>0</v>
      </c>
      <c r="P127" s="29">
        <v>136</v>
      </c>
      <c r="Q127" s="29">
        <v>0</v>
      </c>
      <c r="R127" s="30">
        <v>2309</v>
      </c>
    </row>
    <row r="128" spans="2:18">
      <c r="B128" s="18">
        <v>41912</v>
      </c>
      <c r="C128" s="19">
        <v>0</v>
      </c>
      <c r="D128" s="19">
        <v>0</v>
      </c>
      <c r="E128" s="19">
        <v>0</v>
      </c>
      <c r="F128" s="19">
        <v>454</v>
      </c>
      <c r="G128" s="29">
        <v>0</v>
      </c>
      <c r="H128" s="19">
        <v>0</v>
      </c>
      <c r="I128" s="19">
        <v>246</v>
      </c>
      <c r="J128" s="19">
        <v>0</v>
      </c>
      <c r="K128" s="19">
        <v>1193</v>
      </c>
      <c r="L128" s="19">
        <v>126</v>
      </c>
      <c r="M128" s="19">
        <v>311</v>
      </c>
      <c r="N128" s="29">
        <v>0</v>
      </c>
      <c r="O128" s="29">
        <v>0</v>
      </c>
      <c r="P128" s="29">
        <v>616</v>
      </c>
      <c r="Q128" s="29">
        <v>64</v>
      </c>
      <c r="R128" s="30">
        <v>3010</v>
      </c>
    </row>
    <row r="129" spans="2:18">
      <c r="B129" s="18">
        <v>41943</v>
      </c>
      <c r="C129" s="19">
        <v>0</v>
      </c>
      <c r="D129" s="19">
        <v>0</v>
      </c>
      <c r="E129" s="19">
        <v>0</v>
      </c>
      <c r="F129" s="19">
        <v>465</v>
      </c>
      <c r="G129" s="29">
        <v>0</v>
      </c>
      <c r="H129" s="19">
        <v>0</v>
      </c>
      <c r="I129" s="19">
        <v>344</v>
      </c>
      <c r="J129" s="19">
        <v>0</v>
      </c>
      <c r="K129" s="19">
        <v>1726</v>
      </c>
      <c r="L129" s="19">
        <v>168</v>
      </c>
      <c r="M129" s="19">
        <v>312</v>
      </c>
      <c r="N129" s="29">
        <v>0</v>
      </c>
      <c r="O129" s="29">
        <v>0</v>
      </c>
      <c r="P129" s="29">
        <v>2285</v>
      </c>
      <c r="Q129" s="29">
        <v>119</v>
      </c>
      <c r="R129" s="30">
        <v>5419</v>
      </c>
    </row>
    <row r="130" spans="2:18">
      <c r="B130" s="18">
        <v>41973</v>
      </c>
      <c r="C130" s="19">
        <v>0</v>
      </c>
      <c r="D130" s="19">
        <v>0</v>
      </c>
      <c r="E130" s="19">
        <v>0</v>
      </c>
      <c r="F130" s="19">
        <v>411</v>
      </c>
      <c r="G130" s="29">
        <v>0</v>
      </c>
      <c r="H130" s="19">
        <v>0</v>
      </c>
      <c r="I130" s="19">
        <v>300</v>
      </c>
      <c r="J130" s="19">
        <v>0</v>
      </c>
      <c r="K130" s="19">
        <v>1505</v>
      </c>
      <c r="L130" s="19">
        <v>109</v>
      </c>
      <c r="M130" s="19">
        <v>334</v>
      </c>
      <c r="N130" s="29">
        <v>0</v>
      </c>
      <c r="O130" s="29">
        <v>0</v>
      </c>
      <c r="P130" s="29">
        <v>1100</v>
      </c>
      <c r="Q130" s="29">
        <v>0</v>
      </c>
      <c r="R130" s="30">
        <v>3759</v>
      </c>
    </row>
    <row r="131" spans="2:18">
      <c r="B131" s="18">
        <v>42004</v>
      </c>
      <c r="C131" s="19">
        <v>0</v>
      </c>
      <c r="D131" s="19">
        <v>0</v>
      </c>
      <c r="E131" s="19">
        <v>0</v>
      </c>
      <c r="F131" s="19">
        <v>298</v>
      </c>
      <c r="G131" s="29">
        <v>0</v>
      </c>
      <c r="H131" s="19">
        <v>0</v>
      </c>
      <c r="I131" s="19">
        <v>233</v>
      </c>
      <c r="J131" s="19">
        <v>0</v>
      </c>
      <c r="K131" s="19">
        <v>1369</v>
      </c>
      <c r="L131" s="19">
        <v>127</v>
      </c>
      <c r="M131" s="19">
        <v>232</v>
      </c>
      <c r="N131" s="29">
        <v>0</v>
      </c>
      <c r="O131" s="29">
        <v>0</v>
      </c>
      <c r="P131" s="29">
        <v>1036</v>
      </c>
      <c r="Q131" s="29">
        <v>0</v>
      </c>
      <c r="R131" s="30">
        <v>3295</v>
      </c>
    </row>
    <row r="132" spans="2:18">
      <c r="B132" s="18">
        <v>42035</v>
      </c>
      <c r="C132" s="19">
        <v>0</v>
      </c>
      <c r="D132" s="19">
        <v>0</v>
      </c>
      <c r="E132" s="19">
        <v>0</v>
      </c>
      <c r="F132" s="19">
        <v>38</v>
      </c>
      <c r="G132" s="29">
        <v>0</v>
      </c>
      <c r="H132" s="19">
        <v>0</v>
      </c>
      <c r="I132" s="19">
        <v>139</v>
      </c>
      <c r="J132" s="19">
        <v>0</v>
      </c>
      <c r="K132" s="19">
        <v>781</v>
      </c>
      <c r="L132" s="19">
        <v>66</v>
      </c>
      <c r="M132" s="19">
        <v>174</v>
      </c>
      <c r="N132" s="29">
        <v>0</v>
      </c>
      <c r="O132" s="29">
        <v>11</v>
      </c>
      <c r="P132" s="29">
        <v>1</v>
      </c>
      <c r="Q132" s="29">
        <v>0</v>
      </c>
      <c r="R132" s="30">
        <v>1210</v>
      </c>
    </row>
    <row r="133" spans="2:18">
      <c r="B133" s="18">
        <v>42063</v>
      </c>
      <c r="C133" s="19">
        <v>0</v>
      </c>
      <c r="D133" s="19">
        <v>0</v>
      </c>
      <c r="E133" s="19">
        <v>0</v>
      </c>
      <c r="F133" s="19">
        <v>111</v>
      </c>
      <c r="G133" s="29">
        <v>0</v>
      </c>
      <c r="H133" s="19">
        <v>0</v>
      </c>
      <c r="I133" s="19">
        <v>174</v>
      </c>
      <c r="J133" s="19">
        <v>0</v>
      </c>
      <c r="K133" s="19">
        <v>692</v>
      </c>
      <c r="L133" s="19">
        <v>80</v>
      </c>
      <c r="M133" s="19">
        <v>184</v>
      </c>
      <c r="N133" s="29">
        <v>0</v>
      </c>
      <c r="O133" s="29">
        <v>0</v>
      </c>
      <c r="P133" s="29">
        <v>568</v>
      </c>
      <c r="Q133" s="29">
        <v>50</v>
      </c>
      <c r="R133" s="30">
        <v>1859</v>
      </c>
    </row>
    <row r="134" spans="2:18">
      <c r="B134" s="18">
        <v>42094</v>
      </c>
      <c r="C134" s="19">
        <v>0</v>
      </c>
      <c r="D134" s="19">
        <v>0</v>
      </c>
      <c r="E134" s="19">
        <v>0</v>
      </c>
      <c r="F134" s="19">
        <v>250</v>
      </c>
      <c r="G134" s="29">
        <v>0</v>
      </c>
      <c r="H134" s="19">
        <v>0</v>
      </c>
      <c r="I134" s="19">
        <v>254</v>
      </c>
      <c r="J134" s="19">
        <v>0</v>
      </c>
      <c r="K134" s="19">
        <v>1338</v>
      </c>
      <c r="L134" s="19">
        <v>90</v>
      </c>
      <c r="M134" s="19">
        <v>314</v>
      </c>
      <c r="N134" s="29">
        <v>0</v>
      </c>
      <c r="O134" s="29">
        <v>0</v>
      </c>
      <c r="P134" s="29">
        <v>112</v>
      </c>
      <c r="Q134" s="29">
        <v>0</v>
      </c>
      <c r="R134" s="30">
        <v>2358</v>
      </c>
    </row>
    <row r="135" spans="2:18">
      <c r="B135" s="18">
        <v>42124</v>
      </c>
      <c r="C135" s="19">
        <v>0</v>
      </c>
      <c r="D135" s="19">
        <v>0</v>
      </c>
      <c r="E135" s="19">
        <v>0</v>
      </c>
      <c r="F135" s="19">
        <v>735</v>
      </c>
      <c r="G135" s="29">
        <v>0</v>
      </c>
      <c r="H135" s="19">
        <v>0</v>
      </c>
      <c r="I135" s="19">
        <v>368</v>
      </c>
      <c r="J135" s="19">
        <v>0</v>
      </c>
      <c r="K135" s="19">
        <v>2034</v>
      </c>
      <c r="L135" s="19">
        <v>111</v>
      </c>
      <c r="M135" s="19">
        <v>347</v>
      </c>
      <c r="N135" s="29">
        <v>0</v>
      </c>
      <c r="O135" s="29">
        <v>0</v>
      </c>
      <c r="P135" s="29">
        <v>342</v>
      </c>
      <c r="Q135" s="29">
        <v>98</v>
      </c>
      <c r="R135" s="30">
        <v>4035</v>
      </c>
    </row>
    <row r="136" spans="2:18">
      <c r="B136" s="18">
        <v>42155</v>
      </c>
      <c r="C136" s="19">
        <v>0</v>
      </c>
      <c r="D136" s="19">
        <v>0</v>
      </c>
      <c r="E136" s="19">
        <v>0</v>
      </c>
      <c r="F136" s="19">
        <v>508</v>
      </c>
      <c r="G136" s="29">
        <v>0</v>
      </c>
      <c r="H136" s="19">
        <v>0</v>
      </c>
      <c r="I136" s="19">
        <v>230</v>
      </c>
      <c r="J136" s="19">
        <v>0</v>
      </c>
      <c r="K136" s="19">
        <v>1456</v>
      </c>
      <c r="L136" s="19">
        <v>99</v>
      </c>
      <c r="M136" s="19">
        <v>317</v>
      </c>
      <c r="N136" s="29">
        <v>0</v>
      </c>
      <c r="O136" s="29">
        <v>0</v>
      </c>
      <c r="P136" s="29">
        <v>247</v>
      </c>
      <c r="Q136" s="29">
        <v>0</v>
      </c>
      <c r="R136" s="30">
        <v>2857</v>
      </c>
    </row>
    <row r="137" spans="2:18">
      <c r="B137" s="18">
        <v>42185</v>
      </c>
      <c r="C137" s="19">
        <v>0</v>
      </c>
      <c r="D137" s="19">
        <v>0</v>
      </c>
      <c r="E137" s="19">
        <v>0</v>
      </c>
      <c r="F137" s="19">
        <v>380</v>
      </c>
      <c r="G137" s="29">
        <v>0</v>
      </c>
      <c r="H137" s="19">
        <v>0</v>
      </c>
      <c r="I137" s="19">
        <v>374</v>
      </c>
      <c r="J137" s="19">
        <v>0</v>
      </c>
      <c r="K137" s="19">
        <v>1957</v>
      </c>
      <c r="L137" s="19">
        <v>75</v>
      </c>
      <c r="M137" s="19">
        <v>401</v>
      </c>
      <c r="N137" s="29">
        <v>0</v>
      </c>
      <c r="O137" s="29">
        <v>0</v>
      </c>
      <c r="P137" s="29">
        <v>6</v>
      </c>
      <c r="Q137" s="29">
        <v>0</v>
      </c>
      <c r="R137" s="30">
        <v>3193</v>
      </c>
    </row>
    <row r="138" spans="2:18">
      <c r="B138" s="18">
        <v>42216</v>
      </c>
      <c r="C138" s="19">
        <v>0</v>
      </c>
      <c r="D138" s="19">
        <v>0</v>
      </c>
      <c r="E138" s="19">
        <v>0</v>
      </c>
      <c r="F138" s="19">
        <v>790</v>
      </c>
      <c r="G138" s="29">
        <v>0</v>
      </c>
      <c r="H138" s="19">
        <v>0</v>
      </c>
      <c r="I138" s="19">
        <v>528</v>
      </c>
      <c r="J138" s="19">
        <v>0</v>
      </c>
      <c r="K138" s="19">
        <v>2563</v>
      </c>
      <c r="L138" s="19">
        <v>96</v>
      </c>
      <c r="M138" s="19">
        <v>629</v>
      </c>
      <c r="N138" s="29">
        <v>0</v>
      </c>
      <c r="O138" s="29">
        <v>0</v>
      </c>
      <c r="P138" s="29">
        <v>3</v>
      </c>
      <c r="Q138" s="29">
        <v>0</v>
      </c>
      <c r="R138" s="30">
        <v>4609</v>
      </c>
    </row>
    <row r="139" spans="2:18">
      <c r="B139" s="18">
        <v>42247</v>
      </c>
      <c r="C139" s="19">
        <v>0</v>
      </c>
      <c r="D139" s="19">
        <v>0</v>
      </c>
      <c r="E139" s="19">
        <v>0</v>
      </c>
      <c r="F139" s="19">
        <v>773</v>
      </c>
      <c r="G139" s="29">
        <v>0</v>
      </c>
      <c r="H139" s="19">
        <v>0</v>
      </c>
      <c r="I139" s="19">
        <v>584</v>
      </c>
      <c r="J139" s="19">
        <v>0</v>
      </c>
      <c r="K139" s="19">
        <v>1527</v>
      </c>
      <c r="L139" s="19">
        <v>85</v>
      </c>
      <c r="M139" s="19">
        <v>254</v>
      </c>
      <c r="N139" s="29">
        <v>0</v>
      </c>
      <c r="O139" s="29">
        <v>0</v>
      </c>
      <c r="P139" s="29">
        <v>2</v>
      </c>
      <c r="Q139" s="29">
        <v>159</v>
      </c>
      <c r="R139" s="30">
        <v>3384</v>
      </c>
    </row>
    <row r="140" spans="2:18">
      <c r="B140" s="18">
        <v>42277</v>
      </c>
      <c r="C140" s="19">
        <v>0</v>
      </c>
      <c r="D140" s="19">
        <v>0</v>
      </c>
      <c r="E140" s="19">
        <v>0</v>
      </c>
      <c r="F140" s="19">
        <v>364</v>
      </c>
      <c r="G140" s="29">
        <v>0</v>
      </c>
      <c r="H140" s="19">
        <v>0</v>
      </c>
      <c r="I140" s="19">
        <v>542</v>
      </c>
      <c r="J140" s="19">
        <v>0</v>
      </c>
      <c r="K140" s="19">
        <v>1711</v>
      </c>
      <c r="L140" s="19">
        <v>66</v>
      </c>
      <c r="M140" s="19">
        <v>361</v>
      </c>
      <c r="N140" s="29">
        <v>0</v>
      </c>
      <c r="O140" s="29">
        <v>0</v>
      </c>
      <c r="P140" s="29">
        <v>309</v>
      </c>
      <c r="Q140" s="29">
        <v>0</v>
      </c>
      <c r="R140" s="30">
        <v>3353</v>
      </c>
    </row>
    <row r="141" spans="2:18">
      <c r="B141" s="18">
        <v>42308</v>
      </c>
      <c r="C141" s="19">
        <v>0</v>
      </c>
      <c r="D141" s="19">
        <v>0</v>
      </c>
      <c r="E141" s="19">
        <v>0</v>
      </c>
      <c r="F141" s="19">
        <v>466</v>
      </c>
      <c r="G141" s="29">
        <v>0</v>
      </c>
      <c r="H141" s="19">
        <v>0</v>
      </c>
      <c r="I141" s="19">
        <v>532</v>
      </c>
      <c r="J141" s="19">
        <v>0</v>
      </c>
      <c r="K141" s="19">
        <v>1752</v>
      </c>
      <c r="L141" s="19">
        <v>82</v>
      </c>
      <c r="M141" s="19">
        <v>529</v>
      </c>
      <c r="N141" s="29">
        <v>0</v>
      </c>
      <c r="O141" s="29">
        <v>0</v>
      </c>
      <c r="P141" s="29">
        <v>2319</v>
      </c>
      <c r="Q141" s="29">
        <v>119</v>
      </c>
      <c r="R141" s="30">
        <v>5799</v>
      </c>
    </row>
    <row r="142" spans="2:18">
      <c r="B142" s="18">
        <v>42338</v>
      </c>
      <c r="C142" s="19">
        <v>0</v>
      </c>
      <c r="D142" s="19">
        <v>0</v>
      </c>
      <c r="E142" s="19">
        <v>0</v>
      </c>
      <c r="F142" s="19">
        <v>756</v>
      </c>
      <c r="G142" s="29">
        <v>0</v>
      </c>
      <c r="H142" s="19">
        <v>0</v>
      </c>
      <c r="I142" s="19">
        <v>753</v>
      </c>
      <c r="J142" s="19">
        <v>0</v>
      </c>
      <c r="K142" s="19">
        <v>2452</v>
      </c>
      <c r="L142" s="19">
        <v>111</v>
      </c>
      <c r="M142" s="19">
        <v>501</v>
      </c>
      <c r="N142" s="29">
        <v>0</v>
      </c>
      <c r="O142" s="29">
        <v>0</v>
      </c>
      <c r="P142" s="29">
        <v>1203</v>
      </c>
      <c r="Q142" s="29">
        <v>0</v>
      </c>
      <c r="R142" s="30">
        <v>5776</v>
      </c>
    </row>
    <row r="143" spans="2:18">
      <c r="B143" s="18">
        <v>42369</v>
      </c>
      <c r="C143" s="19">
        <v>0</v>
      </c>
      <c r="D143" s="19">
        <v>0</v>
      </c>
      <c r="E143" s="19">
        <v>0</v>
      </c>
      <c r="F143" s="19">
        <v>700</v>
      </c>
      <c r="G143" s="29">
        <v>0</v>
      </c>
      <c r="H143" s="19">
        <v>0</v>
      </c>
      <c r="I143" s="19">
        <v>500</v>
      </c>
      <c r="J143" s="19">
        <v>0</v>
      </c>
      <c r="K143" s="19">
        <v>2163</v>
      </c>
      <c r="L143" s="19">
        <v>81</v>
      </c>
      <c r="M143" s="19">
        <v>276</v>
      </c>
      <c r="N143" s="29">
        <v>0</v>
      </c>
      <c r="O143" s="29">
        <v>0</v>
      </c>
      <c r="P143" s="29">
        <v>437</v>
      </c>
      <c r="Q143" s="29">
        <v>0</v>
      </c>
      <c r="R143" s="30">
        <v>4157</v>
      </c>
    </row>
    <row r="144" spans="2:18">
      <c r="B144" s="18">
        <v>42400</v>
      </c>
      <c r="C144" s="19">
        <v>0</v>
      </c>
      <c r="D144" s="19">
        <v>0</v>
      </c>
      <c r="E144" s="19">
        <v>0</v>
      </c>
      <c r="F144" s="19">
        <v>339</v>
      </c>
      <c r="G144" s="29">
        <v>0</v>
      </c>
      <c r="H144" s="19">
        <v>0</v>
      </c>
      <c r="I144" s="19">
        <v>253</v>
      </c>
      <c r="J144" s="19">
        <v>0</v>
      </c>
      <c r="K144" s="19">
        <v>1230</v>
      </c>
      <c r="L144" s="19">
        <v>82</v>
      </c>
      <c r="M144" s="19">
        <v>175</v>
      </c>
      <c r="N144" s="29">
        <v>0</v>
      </c>
      <c r="O144" s="29">
        <v>0</v>
      </c>
      <c r="P144" s="29">
        <v>263</v>
      </c>
      <c r="Q144" s="29">
        <v>0</v>
      </c>
      <c r="R144" s="30">
        <v>2342</v>
      </c>
    </row>
    <row r="145" spans="2:18">
      <c r="B145" s="18">
        <v>42429</v>
      </c>
      <c r="C145" s="19">
        <v>0</v>
      </c>
      <c r="D145" s="19">
        <v>0</v>
      </c>
      <c r="E145" s="19">
        <v>0</v>
      </c>
      <c r="F145" s="19">
        <v>377</v>
      </c>
      <c r="G145" s="29">
        <v>0</v>
      </c>
      <c r="H145" s="19">
        <v>0</v>
      </c>
      <c r="I145" s="19">
        <v>329</v>
      </c>
      <c r="J145" s="19">
        <v>0</v>
      </c>
      <c r="K145" s="19">
        <v>764</v>
      </c>
      <c r="L145" s="19">
        <v>29</v>
      </c>
      <c r="M145" s="19">
        <v>250</v>
      </c>
      <c r="N145" s="29">
        <v>0</v>
      </c>
      <c r="O145" s="29">
        <v>0</v>
      </c>
      <c r="P145" s="29">
        <v>144</v>
      </c>
      <c r="Q145" s="29">
        <v>249</v>
      </c>
      <c r="R145" s="30">
        <v>2142</v>
      </c>
    </row>
    <row r="146" spans="2:18">
      <c r="B146" s="18">
        <v>42460</v>
      </c>
      <c r="C146" s="19">
        <v>0</v>
      </c>
      <c r="D146" s="19">
        <v>0</v>
      </c>
      <c r="E146" s="19">
        <v>0</v>
      </c>
      <c r="F146" s="19">
        <v>861</v>
      </c>
      <c r="G146" s="29">
        <v>0</v>
      </c>
      <c r="H146" s="19">
        <v>0</v>
      </c>
      <c r="I146" s="19">
        <v>882</v>
      </c>
      <c r="J146" s="19">
        <v>0</v>
      </c>
      <c r="K146" s="19">
        <v>2114</v>
      </c>
      <c r="L146" s="19">
        <v>62</v>
      </c>
      <c r="M146" s="19">
        <v>593</v>
      </c>
      <c r="N146" s="29">
        <v>0</v>
      </c>
      <c r="O146" s="29">
        <v>0</v>
      </c>
      <c r="P146" s="29">
        <v>129</v>
      </c>
      <c r="Q146" s="29">
        <v>0</v>
      </c>
      <c r="R146" s="30">
        <v>4641</v>
      </c>
    </row>
    <row r="147" spans="2:18">
      <c r="B147" s="18">
        <v>42490</v>
      </c>
      <c r="C147" s="19">
        <v>0</v>
      </c>
      <c r="D147" s="19">
        <v>0</v>
      </c>
      <c r="E147" s="19">
        <v>0</v>
      </c>
      <c r="F147" s="19">
        <v>1017</v>
      </c>
      <c r="G147" s="29">
        <v>0</v>
      </c>
      <c r="H147" s="19">
        <v>0</v>
      </c>
      <c r="I147" s="19">
        <v>1046</v>
      </c>
      <c r="J147" s="19">
        <v>0</v>
      </c>
      <c r="K147" s="19">
        <v>1803</v>
      </c>
      <c r="L147" s="19">
        <v>39</v>
      </c>
      <c r="M147" s="19">
        <v>1155</v>
      </c>
      <c r="N147" s="29">
        <v>0</v>
      </c>
      <c r="O147" s="29">
        <v>0</v>
      </c>
      <c r="P147" s="29">
        <v>140</v>
      </c>
      <c r="Q147" s="29">
        <v>0</v>
      </c>
      <c r="R147" s="30">
        <v>5200</v>
      </c>
    </row>
    <row r="148" spans="2:18">
      <c r="B148" s="18">
        <v>42521</v>
      </c>
      <c r="C148" s="19">
        <v>0</v>
      </c>
      <c r="D148" s="19">
        <v>0</v>
      </c>
      <c r="E148" s="19">
        <v>0</v>
      </c>
      <c r="F148" s="19">
        <v>1091</v>
      </c>
      <c r="G148" s="29">
        <v>0</v>
      </c>
      <c r="H148" s="19">
        <v>0</v>
      </c>
      <c r="I148" s="19">
        <v>878</v>
      </c>
      <c r="J148" s="19">
        <v>0</v>
      </c>
      <c r="K148" s="19">
        <v>2011</v>
      </c>
      <c r="L148" s="19">
        <v>36</v>
      </c>
      <c r="M148" s="19">
        <v>772</v>
      </c>
      <c r="N148" s="29">
        <v>0</v>
      </c>
      <c r="O148" s="29">
        <v>0</v>
      </c>
      <c r="P148" s="29">
        <v>29</v>
      </c>
      <c r="Q148" s="29">
        <v>0</v>
      </c>
      <c r="R148" s="30">
        <v>4817</v>
      </c>
    </row>
    <row r="149" spans="2:18">
      <c r="B149" s="18">
        <v>42551</v>
      </c>
      <c r="C149" s="19">
        <v>0</v>
      </c>
      <c r="D149" s="19">
        <v>0</v>
      </c>
      <c r="E149" s="19">
        <v>0</v>
      </c>
      <c r="F149" s="19">
        <v>934</v>
      </c>
      <c r="G149" s="29">
        <v>0</v>
      </c>
      <c r="H149" s="19">
        <v>0</v>
      </c>
      <c r="I149" s="19">
        <v>812</v>
      </c>
      <c r="J149" s="19">
        <v>0</v>
      </c>
      <c r="K149" s="19">
        <v>1937</v>
      </c>
      <c r="L149" s="19">
        <v>13</v>
      </c>
      <c r="M149" s="19">
        <v>459</v>
      </c>
      <c r="N149" s="29">
        <v>0</v>
      </c>
      <c r="O149" s="29">
        <v>0</v>
      </c>
      <c r="P149" s="29">
        <v>159</v>
      </c>
      <c r="Q149" s="29">
        <v>201</v>
      </c>
      <c r="R149" s="30">
        <v>4515</v>
      </c>
    </row>
    <row r="150" spans="2:18">
      <c r="B150" s="18">
        <v>42582</v>
      </c>
      <c r="C150" s="19">
        <v>0</v>
      </c>
      <c r="D150" s="19">
        <v>0</v>
      </c>
      <c r="E150" s="19">
        <v>0</v>
      </c>
      <c r="F150" s="19">
        <v>1492</v>
      </c>
      <c r="G150" s="29">
        <v>0</v>
      </c>
      <c r="H150" s="19">
        <v>0</v>
      </c>
      <c r="I150" s="19">
        <v>1152</v>
      </c>
      <c r="J150" s="19">
        <v>0</v>
      </c>
      <c r="K150" s="19">
        <v>2743</v>
      </c>
      <c r="L150" s="19">
        <v>94</v>
      </c>
      <c r="M150" s="19">
        <v>451</v>
      </c>
      <c r="N150" s="29">
        <v>0</v>
      </c>
      <c r="O150" s="29">
        <v>0</v>
      </c>
      <c r="P150" s="29">
        <v>55</v>
      </c>
      <c r="Q150" s="29">
        <v>0</v>
      </c>
      <c r="R150" s="30">
        <v>5987</v>
      </c>
    </row>
    <row r="151" spans="2:18">
      <c r="B151" s="18">
        <v>42613</v>
      </c>
      <c r="C151" s="19">
        <v>803</v>
      </c>
      <c r="D151" s="19">
        <v>0</v>
      </c>
      <c r="E151" s="19">
        <v>0</v>
      </c>
      <c r="F151" s="19">
        <v>1948</v>
      </c>
      <c r="G151" s="29">
        <v>0</v>
      </c>
      <c r="H151" s="19">
        <v>0</v>
      </c>
      <c r="I151" s="19">
        <v>936</v>
      </c>
      <c r="J151" s="19">
        <v>0</v>
      </c>
      <c r="K151" s="19">
        <v>1596</v>
      </c>
      <c r="L151" s="19">
        <v>64</v>
      </c>
      <c r="M151" s="19">
        <v>537</v>
      </c>
      <c r="N151" s="29">
        <v>0</v>
      </c>
      <c r="O151" s="29">
        <v>0</v>
      </c>
      <c r="P151" s="29">
        <v>107</v>
      </c>
      <c r="Q151" s="29">
        <v>0</v>
      </c>
      <c r="R151" s="30">
        <v>5991</v>
      </c>
    </row>
    <row r="152" spans="2:18">
      <c r="B152" s="18">
        <v>42643</v>
      </c>
      <c r="C152" s="19">
        <v>2461</v>
      </c>
      <c r="D152" s="19">
        <v>0</v>
      </c>
      <c r="E152" s="19">
        <v>0</v>
      </c>
      <c r="F152" s="19">
        <v>872</v>
      </c>
      <c r="G152" s="29">
        <v>0</v>
      </c>
      <c r="H152" s="19">
        <v>0</v>
      </c>
      <c r="I152" s="19">
        <v>1001</v>
      </c>
      <c r="J152" s="19">
        <v>0</v>
      </c>
      <c r="K152" s="19">
        <v>1811</v>
      </c>
      <c r="L152" s="19">
        <v>110</v>
      </c>
      <c r="M152" s="19">
        <v>793</v>
      </c>
      <c r="N152" s="29">
        <v>0</v>
      </c>
      <c r="O152" s="29">
        <v>0</v>
      </c>
      <c r="P152" s="29">
        <v>486</v>
      </c>
      <c r="Q152" s="29">
        <v>0</v>
      </c>
      <c r="R152" s="30">
        <v>7534</v>
      </c>
    </row>
    <row r="153" spans="2:18">
      <c r="B153" s="18">
        <v>42674</v>
      </c>
      <c r="C153" s="19">
        <v>2749</v>
      </c>
      <c r="D153" s="19">
        <v>0</v>
      </c>
      <c r="E153" s="19">
        <v>0</v>
      </c>
      <c r="F153" s="19">
        <v>165</v>
      </c>
      <c r="G153" s="29">
        <v>0</v>
      </c>
      <c r="H153" s="19">
        <v>0</v>
      </c>
      <c r="I153" s="19">
        <v>885</v>
      </c>
      <c r="J153" s="19">
        <v>0</v>
      </c>
      <c r="K153" s="19">
        <v>2212</v>
      </c>
      <c r="L153" s="19">
        <v>53</v>
      </c>
      <c r="M153" s="19">
        <v>781</v>
      </c>
      <c r="N153" s="29">
        <v>0</v>
      </c>
      <c r="O153" s="29">
        <v>0</v>
      </c>
      <c r="P153" s="29">
        <v>309</v>
      </c>
      <c r="Q153" s="29">
        <v>0</v>
      </c>
      <c r="R153" s="30">
        <v>7154</v>
      </c>
    </row>
    <row r="154" spans="2:18">
      <c r="B154" s="18">
        <v>42704</v>
      </c>
      <c r="C154" s="19">
        <v>2489</v>
      </c>
      <c r="D154" s="19">
        <v>0</v>
      </c>
      <c r="E154" s="19">
        <v>0</v>
      </c>
      <c r="F154" s="19">
        <v>217</v>
      </c>
      <c r="G154" s="29">
        <v>0</v>
      </c>
      <c r="H154" s="19">
        <v>0</v>
      </c>
      <c r="I154" s="19">
        <v>852</v>
      </c>
      <c r="J154" s="19">
        <v>0</v>
      </c>
      <c r="K154" s="19">
        <v>1735</v>
      </c>
      <c r="L154" s="19">
        <v>43</v>
      </c>
      <c r="M154" s="19">
        <v>630</v>
      </c>
      <c r="N154" s="29">
        <v>0</v>
      </c>
      <c r="O154" s="29">
        <v>0</v>
      </c>
      <c r="P154" s="29">
        <v>75</v>
      </c>
      <c r="Q154" s="29">
        <v>275</v>
      </c>
      <c r="R154" s="30">
        <v>6316</v>
      </c>
    </row>
    <row r="155" spans="2:18">
      <c r="B155" s="18">
        <v>42735</v>
      </c>
      <c r="C155" s="19">
        <v>2881</v>
      </c>
      <c r="D155" s="19">
        <v>0</v>
      </c>
      <c r="E155" s="19">
        <v>0</v>
      </c>
      <c r="F155" s="19">
        <v>702</v>
      </c>
      <c r="G155" s="29">
        <v>0</v>
      </c>
      <c r="H155" s="19">
        <v>0</v>
      </c>
      <c r="I155" s="19">
        <v>1026</v>
      </c>
      <c r="J155" s="19">
        <v>0</v>
      </c>
      <c r="K155" s="19">
        <v>2305</v>
      </c>
      <c r="L155" s="19">
        <v>115</v>
      </c>
      <c r="M155" s="19">
        <v>1149</v>
      </c>
      <c r="N155" s="29">
        <v>0</v>
      </c>
      <c r="O155" s="29">
        <v>0</v>
      </c>
      <c r="P155" s="29">
        <v>260</v>
      </c>
      <c r="Q155" s="29">
        <v>0</v>
      </c>
      <c r="R155" s="30">
        <v>8438</v>
      </c>
    </row>
    <row r="156" spans="2:18">
      <c r="B156" s="18">
        <v>42766</v>
      </c>
      <c r="C156" s="19">
        <v>1452</v>
      </c>
      <c r="D156" s="19">
        <v>0</v>
      </c>
      <c r="E156" s="19">
        <v>0</v>
      </c>
      <c r="F156" s="19">
        <v>555</v>
      </c>
      <c r="G156" s="29">
        <v>0</v>
      </c>
      <c r="H156" s="19">
        <v>0</v>
      </c>
      <c r="I156" s="19">
        <v>562</v>
      </c>
      <c r="J156" s="19">
        <v>0</v>
      </c>
      <c r="K156" s="19">
        <v>1230</v>
      </c>
      <c r="L156" s="19">
        <v>105</v>
      </c>
      <c r="M156" s="19">
        <v>490</v>
      </c>
      <c r="N156" s="29">
        <v>0</v>
      </c>
      <c r="O156" s="29">
        <v>0</v>
      </c>
      <c r="P156" s="29">
        <v>217</v>
      </c>
      <c r="Q156" s="29">
        <v>0</v>
      </c>
      <c r="R156" s="30">
        <v>4611</v>
      </c>
    </row>
    <row r="157" spans="2:18">
      <c r="B157" s="18">
        <v>42794</v>
      </c>
      <c r="C157" s="19">
        <v>1536</v>
      </c>
      <c r="D157" s="19">
        <v>0</v>
      </c>
      <c r="E157" s="19">
        <v>0</v>
      </c>
      <c r="F157" s="19">
        <v>807</v>
      </c>
      <c r="G157" s="29">
        <v>0</v>
      </c>
      <c r="H157" s="19">
        <v>0</v>
      </c>
      <c r="I157" s="19">
        <v>587</v>
      </c>
      <c r="J157" s="19">
        <v>0</v>
      </c>
      <c r="K157" s="19">
        <v>757</v>
      </c>
      <c r="L157" s="19">
        <v>95</v>
      </c>
      <c r="M157" s="19">
        <v>469</v>
      </c>
      <c r="N157" s="29">
        <v>0</v>
      </c>
      <c r="O157" s="29">
        <v>0</v>
      </c>
      <c r="P157" s="29">
        <v>93</v>
      </c>
      <c r="Q157" s="29">
        <v>1</v>
      </c>
      <c r="R157" s="30">
        <v>4345</v>
      </c>
    </row>
    <row r="158" spans="2:18">
      <c r="B158" s="18">
        <v>42825</v>
      </c>
      <c r="C158" s="19">
        <v>1917</v>
      </c>
      <c r="D158" s="19">
        <v>0</v>
      </c>
      <c r="E158" s="19">
        <v>0</v>
      </c>
      <c r="F158" s="19">
        <v>1072</v>
      </c>
      <c r="G158" s="29">
        <v>0</v>
      </c>
      <c r="H158" s="19">
        <v>0</v>
      </c>
      <c r="I158" s="19">
        <v>1125</v>
      </c>
      <c r="J158" s="19">
        <v>0</v>
      </c>
      <c r="K158" s="19">
        <v>2065</v>
      </c>
      <c r="L158" s="19">
        <v>213</v>
      </c>
      <c r="M158" s="19">
        <v>875</v>
      </c>
      <c r="N158" s="29">
        <v>0</v>
      </c>
      <c r="O158" s="29">
        <v>0</v>
      </c>
      <c r="P158" s="29">
        <v>272</v>
      </c>
      <c r="Q158" s="29">
        <v>0</v>
      </c>
      <c r="R158" s="30">
        <v>7539</v>
      </c>
    </row>
    <row r="159" spans="2:18">
      <c r="B159" s="18">
        <v>42855</v>
      </c>
      <c r="C159" s="19">
        <v>1964</v>
      </c>
      <c r="D159" s="19">
        <v>0</v>
      </c>
      <c r="E159" s="19">
        <v>0</v>
      </c>
      <c r="F159" s="19">
        <v>784</v>
      </c>
      <c r="G159" s="29">
        <v>0</v>
      </c>
      <c r="H159" s="19">
        <v>0</v>
      </c>
      <c r="I159" s="19">
        <v>1276</v>
      </c>
      <c r="J159" s="19">
        <v>0</v>
      </c>
      <c r="K159" s="19">
        <v>2048</v>
      </c>
      <c r="L159" s="19">
        <v>118</v>
      </c>
      <c r="M159" s="19">
        <v>698</v>
      </c>
      <c r="N159" s="29">
        <v>0</v>
      </c>
      <c r="O159" s="29">
        <v>0</v>
      </c>
      <c r="P159" s="29">
        <v>15</v>
      </c>
      <c r="Q159" s="29">
        <v>0</v>
      </c>
      <c r="R159" s="30">
        <v>6903</v>
      </c>
    </row>
    <row r="160" spans="2:18">
      <c r="B160" s="18">
        <v>42886</v>
      </c>
      <c r="C160" s="19">
        <v>1840</v>
      </c>
      <c r="D160" s="19">
        <v>0</v>
      </c>
      <c r="E160" s="19">
        <v>0</v>
      </c>
      <c r="F160" s="19">
        <v>574</v>
      </c>
      <c r="G160" s="29">
        <v>0</v>
      </c>
      <c r="H160" s="19">
        <v>0</v>
      </c>
      <c r="I160" s="19">
        <v>1378</v>
      </c>
      <c r="J160" s="19">
        <v>0</v>
      </c>
      <c r="K160" s="19">
        <v>1772</v>
      </c>
      <c r="L160" s="19">
        <v>61</v>
      </c>
      <c r="M160" s="19">
        <v>646</v>
      </c>
      <c r="N160" s="29">
        <v>0</v>
      </c>
      <c r="O160" s="29">
        <v>0</v>
      </c>
      <c r="P160" s="29">
        <v>16</v>
      </c>
      <c r="Q160" s="29">
        <v>124</v>
      </c>
      <c r="R160" s="30">
        <v>6411</v>
      </c>
    </row>
    <row r="161" spans="2:18">
      <c r="B161" s="18">
        <v>42916</v>
      </c>
      <c r="C161" s="19">
        <v>1965</v>
      </c>
      <c r="D161" s="19">
        <v>0</v>
      </c>
      <c r="E161" s="19">
        <v>0</v>
      </c>
      <c r="F161" s="19">
        <v>715</v>
      </c>
      <c r="G161" s="29">
        <v>0</v>
      </c>
      <c r="H161" s="19">
        <v>0</v>
      </c>
      <c r="I161" s="19">
        <v>2290</v>
      </c>
      <c r="J161" s="19">
        <v>0</v>
      </c>
      <c r="K161" s="19">
        <v>2296</v>
      </c>
      <c r="L161" s="19">
        <v>76</v>
      </c>
      <c r="M161" s="19">
        <v>1143</v>
      </c>
      <c r="N161" s="29">
        <v>0</v>
      </c>
      <c r="O161" s="29">
        <v>0</v>
      </c>
      <c r="P161" s="29">
        <v>6</v>
      </c>
      <c r="Q161" s="29">
        <v>0</v>
      </c>
      <c r="R161" s="30">
        <v>8491</v>
      </c>
    </row>
    <row r="162" spans="2:18">
      <c r="B162" s="18">
        <v>42947</v>
      </c>
      <c r="C162" s="19">
        <v>495</v>
      </c>
      <c r="D162" s="19">
        <v>0</v>
      </c>
      <c r="E162" s="19">
        <v>0</v>
      </c>
      <c r="F162" s="19">
        <v>554</v>
      </c>
      <c r="G162" s="29">
        <v>0</v>
      </c>
      <c r="H162" s="19">
        <v>0</v>
      </c>
      <c r="I162" s="19">
        <v>1945</v>
      </c>
      <c r="J162" s="19">
        <v>0</v>
      </c>
      <c r="K162" s="19">
        <v>1794</v>
      </c>
      <c r="L162" s="19">
        <v>29</v>
      </c>
      <c r="M162" s="19">
        <v>908</v>
      </c>
      <c r="N162" s="29">
        <v>0</v>
      </c>
      <c r="O162" s="29">
        <v>0</v>
      </c>
      <c r="P162" s="29">
        <v>18</v>
      </c>
      <c r="Q162" s="29">
        <v>118</v>
      </c>
      <c r="R162" s="30">
        <v>5861</v>
      </c>
    </row>
    <row r="163" spans="2:18">
      <c r="B163" s="18">
        <v>42978</v>
      </c>
      <c r="C163" s="19">
        <v>531</v>
      </c>
      <c r="D163" s="19">
        <v>0</v>
      </c>
      <c r="E163" s="19">
        <v>0</v>
      </c>
      <c r="F163" s="19">
        <v>802</v>
      </c>
      <c r="G163" s="29">
        <v>0</v>
      </c>
      <c r="H163" s="19">
        <v>0</v>
      </c>
      <c r="I163" s="19">
        <v>1940</v>
      </c>
      <c r="J163" s="19">
        <v>0</v>
      </c>
      <c r="K163" s="19">
        <v>1702</v>
      </c>
      <c r="L163" s="19">
        <v>104</v>
      </c>
      <c r="M163" s="19">
        <v>1006</v>
      </c>
      <c r="N163" s="29">
        <v>0</v>
      </c>
      <c r="O163" s="29">
        <v>0</v>
      </c>
      <c r="P163" s="29">
        <v>2</v>
      </c>
      <c r="Q163" s="29">
        <v>516</v>
      </c>
      <c r="R163" s="30">
        <v>6603</v>
      </c>
    </row>
    <row r="164" spans="2:18">
      <c r="B164" s="18">
        <v>43008</v>
      </c>
      <c r="C164" s="19">
        <v>677</v>
      </c>
      <c r="D164" s="19">
        <v>0</v>
      </c>
      <c r="E164" s="19">
        <v>0</v>
      </c>
      <c r="F164" s="19">
        <v>1182</v>
      </c>
      <c r="G164" s="29">
        <v>0</v>
      </c>
      <c r="H164" s="19">
        <v>0</v>
      </c>
      <c r="I164" s="19">
        <v>2179</v>
      </c>
      <c r="J164" s="19">
        <v>0</v>
      </c>
      <c r="K164" s="19">
        <v>1630</v>
      </c>
      <c r="L164" s="19">
        <v>94</v>
      </c>
      <c r="M164" s="19">
        <v>1206</v>
      </c>
      <c r="N164" s="29">
        <v>0</v>
      </c>
      <c r="O164" s="29">
        <v>0</v>
      </c>
      <c r="P164" s="29">
        <v>996</v>
      </c>
      <c r="Q164" s="29">
        <v>0</v>
      </c>
      <c r="R164" s="30">
        <v>7964</v>
      </c>
    </row>
    <row r="165" spans="2:18">
      <c r="B165" s="18">
        <v>43039</v>
      </c>
      <c r="C165" s="19">
        <v>329</v>
      </c>
      <c r="D165" s="19">
        <v>0</v>
      </c>
      <c r="E165" s="19">
        <v>0</v>
      </c>
      <c r="F165" s="19">
        <v>698</v>
      </c>
      <c r="G165" s="29">
        <v>103</v>
      </c>
      <c r="H165" s="19">
        <v>0</v>
      </c>
      <c r="I165" s="19">
        <v>1437</v>
      </c>
      <c r="J165" s="19">
        <v>0</v>
      </c>
      <c r="K165" s="19">
        <v>1377</v>
      </c>
      <c r="L165" s="19">
        <v>26</v>
      </c>
      <c r="M165" s="19">
        <v>1283</v>
      </c>
      <c r="N165" s="29">
        <v>0</v>
      </c>
      <c r="O165" s="29">
        <v>0</v>
      </c>
      <c r="P165" s="29">
        <v>224</v>
      </c>
      <c r="Q165" s="29">
        <v>0</v>
      </c>
      <c r="R165" s="30">
        <v>5477</v>
      </c>
    </row>
    <row r="166" spans="2:18">
      <c r="B166" s="18">
        <v>43069</v>
      </c>
      <c r="C166" s="19">
        <v>635</v>
      </c>
      <c r="D166" s="19">
        <v>0</v>
      </c>
      <c r="E166" s="19">
        <v>0</v>
      </c>
      <c r="F166" s="19">
        <v>1298</v>
      </c>
      <c r="G166" s="29">
        <v>112</v>
      </c>
      <c r="H166" s="19">
        <v>0</v>
      </c>
      <c r="I166" s="19">
        <v>2638</v>
      </c>
      <c r="J166" s="19">
        <v>0</v>
      </c>
      <c r="K166" s="19">
        <v>1845</v>
      </c>
      <c r="L166" s="19">
        <v>76</v>
      </c>
      <c r="M166" s="19">
        <v>1365</v>
      </c>
      <c r="N166" s="29">
        <v>0</v>
      </c>
      <c r="O166" s="29">
        <v>0</v>
      </c>
      <c r="P166" s="29">
        <v>2908</v>
      </c>
      <c r="Q166" s="29">
        <v>0</v>
      </c>
      <c r="R166" s="30">
        <v>10877</v>
      </c>
    </row>
    <row r="167" spans="2:18">
      <c r="B167" s="18">
        <v>43100</v>
      </c>
      <c r="C167" s="19">
        <v>337</v>
      </c>
      <c r="D167" s="19">
        <v>0</v>
      </c>
      <c r="E167" s="19">
        <v>0</v>
      </c>
      <c r="F167" s="19">
        <v>1047</v>
      </c>
      <c r="G167" s="29">
        <v>72</v>
      </c>
      <c r="H167" s="19">
        <v>0</v>
      </c>
      <c r="I167" s="19">
        <v>1345</v>
      </c>
      <c r="J167" s="19">
        <v>0</v>
      </c>
      <c r="K167" s="19">
        <v>864</v>
      </c>
      <c r="L167" s="19">
        <v>56</v>
      </c>
      <c r="M167" s="19">
        <v>646</v>
      </c>
      <c r="N167" s="29">
        <v>0</v>
      </c>
      <c r="O167" s="29">
        <v>0</v>
      </c>
      <c r="P167" s="29">
        <v>955</v>
      </c>
      <c r="Q167" s="29">
        <v>113</v>
      </c>
      <c r="R167" s="30">
        <v>5435</v>
      </c>
    </row>
    <row r="168" spans="2:18">
      <c r="B168" s="18">
        <v>43131</v>
      </c>
      <c r="C168" s="19">
        <v>460</v>
      </c>
      <c r="D168" s="19">
        <v>0</v>
      </c>
      <c r="E168" s="19">
        <v>0</v>
      </c>
      <c r="F168" s="19">
        <v>1717</v>
      </c>
      <c r="G168" s="29">
        <v>78</v>
      </c>
      <c r="H168" s="19">
        <v>0</v>
      </c>
      <c r="I168" s="19">
        <v>1911</v>
      </c>
      <c r="J168" s="19">
        <v>0</v>
      </c>
      <c r="K168" s="19">
        <v>1234</v>
      </c>
      <c r="L168" s="19">
        <v>52</v>
      </c>
      <c r="M168" s="19">
        <v>611</v>
      </c>
      <c r="N168" s="29">
        <v>0</v>
      </c>
      <c r="O168" s="29">
        <v>0</v>
      </c>
      <c r="P168" s="29">
        <v>270</v>
      </c>
      <c r="Q168" s="29">
        <v>0</v>
      </c>
      <c r="R168" s="30">
        <v>6333</v>
      </c>
    </row>
    <row r="169" spans="2:18">
      <c r="B169" s="18">
        <v>43159</v>
      </c>
      <c r="C169" s="19">
        <v>498</v>
      </c>
      <c r="D169" s="19">
        <v>0</v>
      </c>
      <c r="E169" s="19">
        <v>0</v>
      </c>
      <c r="F169" s="19">
        <v>926</v>
      </c>
      <c r="G169" s="29">
        <v>66</v>
      </c>
      <c r="H169" s="19">
        <v>0</v>
      </c>
      <c r="I169" s="19">
        <v>1435</v>
      </c>
      <c r="J169" s="19">
        <v>0</v>
      </c>
      <c r="K169" s="19">
        <v>961</v>
      </c>
      <c r="L169" s="19">
        <v>21</v>
      </c>
      <c r="M169" s="19">
        <v>562</v>
      </c>
      <c r="N169" s="29">
        <v>0</v>
      </c>
      <c r="O169" s="29">
        <v>0</v>
      </c>
      <c r="P169" s="29">
        <v>112</v>
      </c>
      <c r="Q169" s="29">
        <v>0</v>
      </c>
      <c r="R169" s="30">
        <v>4581</v>
      </c>
    </row>
    <row r="170" spans="2:18">
      <c r="B170" s="18">
        <v>43190</v>
      </c>
      <c r="C170" s="19">
        <v>662</v>
      </c>
      <c r="D170" s="19">
        <v>0</v>
      </c>
      <c r="E170" s="19">
        <v>0</v>
      </c>
      <c r="F170" s="19">
        <v>1711</v>
      </c>
      <c r="G170" s="29">
        <v>72</v>
      </c>
      <c r="H170" s="19">
        <v>0</v>
      </c>
      <c r="I170" s="19">
        <v>2308</v>
      </c>
      <c r="J170" s="19">
        <v>0</v>
      </c>
      <c r="K170" s="19">
        <v>2302</v>
      </c>
      <c r="L170" s="19">
        <v>125</v>
      </c>
      <c r="M170" s="19">
        <v>825</v>
      </c>
      <c r="N170" s="29">
        <v>0</v>
      </c>
      <c r="O170" s="29">
        <v>0</v>
      </c>
      <c r="P170" s="29">
        <v>123</v>
      </c>
      <c r="Q170" s="29">
        <v>0</v>
      </c>
      <c r="R170" s="30">
        <v>8128</v>
      </c>
    </row>
    <row r="171" spans="2:18">
      <c r="B171" s="18">
        <v>43220</v>
      </c>
      <c r="C171" s="19">
        <v>508</v>
      </c>
      <c r="D171" s="19">
        <v>0</v>
      </c>
      <c r="E171" s="19">
        <v>0</v>
      </c>
      <c r="F171" s="19">
        <v>1421</v>
      </c>
      <c r="G171" s="29">
        <v>69</v>
      </c>
      <c r="H171" s="19">
        <v>0</v>
      </c>
      <c r="I171" s="19">
        <v>2223</v>
      </c>
      <c r="J171" s="19">
        <v>0</v>
      </c>
      <c r="K171" s="19">
        <v>1988</v>
      </c>
      <c r="L171" s="19">
        <v>30</v>
      </c>
      <c r="M171" s="19">
        <v>894</v>
      </c>
      <c r="N171" s="29">
        <v>0</v>
      </c>
      <c r="O171" s="29">
        <v>0</v>
      </c>
      <c r="P171" s="29">
        <v>89</v>
      </c>
      <c r="Q171" s="29">
        <v>0</v>
      </c>
      <c r="R171" s="30">
        <v>7222</v>
      </c>
    </row>
    <row r="172" spans="2:18">
      <c r="B172" s="18">
        <v>43251</v>
      </c>
      <c r="C172" s="19">
        <v>278</v>
      </c>
      <c r="D172" s="19">
        <v>0</v>
      </c>
      <c r="E172" s="19">
        <v>0</v>
      </c>
      <c r="F172" s="19">
        <v>829</v>
      </c>
      <c r="G172" s="29">
        <v>59</v>
      </c>
      <c r="H172" s="19">
        <v>0</v>
      </c>
      <c r="I172" s="19">
        <v>1525</v>
      </c>
      <c r="J172" s="19">
        <v>0</v>
      </c>
      <c r="K172" s="19">
        <v>1247</v>
      </c>
      <c r="L172" s="19">
        <v>59</v>
      </c>
      <c r="M172" s="19">
        <v>608</v>
      </c>
      <c r="N172" s="29">
        <v>0</v>
      </c>
      <c r="O172" s="29">
        <v>0</v>
      </c>
      <c r="P172" s="29">
        <v>113</v>
      </c>
      <c r="Q172" s="29">
        <v>61</v>
      </c>
      <c r="R172" s="30">
        <v>4779</v>
      </c>
    </row>
    <row r="173" spans="2:18">
      <c r="B173" s="18">
        <v>43281</v>
      </c>
      <c r="C173" s="19">
        <v>723</v>
      </c>
      <c r="D173" s="19">
        <v>0</v>
      </c>
      <c r="E173" s="19">
        <v>0</v>
      </c>
      <c r="F173" s="19">
        <v>1541</v>
      </c>
      <c r="G173" s="29">
        <v>339</v>
      </c>
      <c r="H173" s="19">
        <v>0</v>
      </c>
      <c r="I173" s="19">
        <v>3642</v>
      </c>
      <c r="J173" s="19">
        <v>0</v>
      </c>
      <c r="K173" s="19">
        <v>2723</v>
      </c>
      <c r="L173" s="19">
        <v>45</v>
      </c>
      <c r="M173" s="19">
        <v>1265</v>
      </c>
      <c r="N173" s="29">
        <v>0</v>
      </c>
      <c r="O173" s="29">
        <v>0</v>
      </c>
      <c r="P173" s="29">
        <v>47</v>
      </c>
      <c r="Q173" s="29">
        <v>0</v>
      </c>
      <c r="R173" s="30">
        <v>10325</v>
      </c>
    </row>
    <row r="174" spans="2:18">
      <c r="B174" s="18">
        <v>43312</v>
      </c>
      <c r="C174" s="19">
        <v>340</v>
      </c>
      <c r="D174" s="19">
        <v>0</v>
      </c>
      <c r="E174" s="19">
        <v>0</v>
      </c>
      <c r="F174" s="19">
        <v>1115</v>
      </c>
      <c r="G174" s="29">
        <v>318</v>
      </c>
      <c r="H174" s="19">
        <v>0</v>
      </c>
      <c r="I174" s="19">
        <v>2498</v>
      </c>
      <c r="J174" s="19">
        <v>0</v>
      </c>
      <c r="K174" s="19">
        <v>1957</v>
      </c>
      <c r="L174" s="19">
        <v>28</v>
      </c>
      <c r="M174" s="19">
        <v>1037</v>
      </c>
      <c r="N174" s="29">
        <v>0</v>
      </c>
      <c r="O174" s="29">
        <v>0</v>
      </c>
      <c r="P174" s="29">
        <v>53</v>
      </c>
      <c r="Q174" s="29">
        <v>0</v>
      </c>
      <c r="R174" s="30">
        <v>7346</v>
      </c>
    </row>
    <row r="175" spans="2:18">
      <c r="B175" s="18">
        <v>43343</v>
      </c>
      <c r="C175" s="19">
        <v>392</v>
      </c>
      <c r="D175" s="19">
        <v>0</v>
      </c>
      <c r="E175" s="19">
        <v>0</v>
      </c>
      <c r="F175" s="19">
        <v>1289</v>
      </c>
      <c r="G175" s="29">
        <v>379</v>
      </c>
      <c r="H175" s="19">
        <v>0</v>
      </c>
      <c r="I175" s="19">
        <v>2929</v>
      </c>
      <c r="J175" s="19">
        <v>0</v>
      </c>
      <c r="K175" s="19">
        <v>2459</v>
      </c>
      <c r="L175" s="19">
        <v>40</v>
      </c>
      <c r="M175" s="19">
        <v>1038</v>
      </c>
      <c r="N175" s="29">
        <v>0</v>
      </c>
      <c r="O175" s="29">
        <v>0</v>
      </c>
      <c r="P175" s="29">
        <v>53</v>
      </c>
      <c r="Q175" s="29">
        <v>0</v>
      </c>
      <c r="R175" s="30">
        <v>8579</v>
      </c>
    </row>
    <row r="176" spans="2:18">
      <c r="B176" s="18">
        <v>43373</v>
      </c>
      <c r="C176" s="19">
        <v>224</v>
      </c>
      <c r="D176" s="19">
        <v>0</v>
      </c>
      <c r="E176" s="19">
        <v>0</v>
      </c>
      <c r="F176" s="19">
        <v>1030</v>
      </c>
      <c r="G176" s="29">
        <v>357</v>
      </c>
      <c r="H176" s="19">
        <v>0</v>
      </c>
      <c r="I176" s="19">
        <v>2345</v>
      </c>
      <c r="J176" s="19">
        <v>0</v>
      </c>
      <c r="K176" s="19">
        <v>1855</v>
      </c>
      <c r="L176" s="19">
        <v>69</v>
      </c>
      <c r="M176" s="19">
        <v>788</v>
      </c>
      <c r="N176" s="29">
        <v>0</v>
      </c>
      <c r="O176" s="29">
        <v>0</v>
      </c>
      <c r="P176" s="29">
        <v>15</v>
      </c>
      <c r="Q176" s="29">
        <v>0</v>
      </c>
      <c r="R176" s="30">
        <v>6683</v>
      </c>
    </row>
    <row r="177" spans="2:18">
      <c r="B177" s="18">
        <v>43404</v>
      </c>
      <c r="C177" s="19">
        <v>79</v>
      </c>
      <c r="D177" s="19">
        <v>0</v>
      </c>
      <c r="E177" s="19">
        <v>0</v>
      </c>
      <c r="F177" s="19">
        <v>843</v>
      </c>
      <c r="G177" s="29">
        <v>171</v>
      </c>
      <c r="H177" s="19">
        <v>0</v>
      </c>
      <c r="I177" s="19">
        <v>1585</v>
      </c>
      <c r="J177" s="19">
        <v>0</v>
      </c>
      <c r="K177" s="19">
        <v>1243</v>
      </c>
      <c r="L177" s="19">
        <v>79</v>
      </c>
      <c r="M177" s="19">
        <v>670</v>
      </c>
      <c r="N177" s="29">
        <v>0</v>
      </c>
      <c r="O177" s="29">
        <v>0</v>
      </c>
      <c r="P177" s="29">
        <v>840</v>
      </c>
      <c r="Q177" s="29">
        <v>30</v>
      </c>
      <c r="R177" s="30">
        <v>5540</v>
      </c>
    </row>
    <row r="178" spans="2:18">
      <c r="B178" s="18">
        <v>43434</v>
      </c>
      <c r="C178" s="19">
        <v>309</v>
      </c>
      <c r="D178" s="19">
        <v>0</v>
      </c>
      <c r="E178" s="19">
        <v>0</v>
      </c>
      <c r="F178" s="19">
        <v>1449</v>
      </c>
      <c r="G178" s="29">
        <v>500</v>
      </c>
      <c r="H178" s="19">
        <v>0</v>
      </c>
      <c r="I178" s="19">
        <v>2885</v>
      </c>
      <c r="J178" s="19">
        <v>0</v>
      </c>
      <c r="K178" s="19">
        <v>2847</v>
      </c>
      <c r="L178" s="19">
        <v>81</v>
      </c>
      <c r="M178" s="19">
        <v>1225</v>
      </c>
      <c r="N178" s="29">
        <v>0</v>
      </c>
      <c r="O178" s="29">
        <v>0</v>
      </c>
      <c r="P178" s="29">
        <v>137</v>
      </c>
      <c r="Q178" s="29">
        <v>50</v>
      </c>
      <c r="R178" s="30">
        <v>9483</v>
      </c>
    </row>
    <row r="179" spans="2:18">
      <c r="B179" s="18">
        <v>43465</v>
      </c>
      <c r="C179" s="19">
        <v>191</v>
      </c>
      <c r="D179" s="19">
        <v>0</v>
      </c>
      <c r="E179" s="19">
        <v>0</v>
      </c>
      <c r="F179" s="19">
        <v>616</v>
      </c>
      <c r="G179" s="29">
        <v>139</v>
      </c>
      <c r="H179" s="19">
        <v>0</v>
      </c>
      <c r="I179" s="19">
        <v>1163</v>
      </c>
      <c r="J179" s="19">
        <v>0</v>
      </c>
      <c r="K179" s="19">
        <v>1037</v>
      </c>
      <c r="L179" s="19">
        <v>36</v>
      </c>
      <c r="M179" s="19">
        <v>462</v>
      </c>
      <c r="N179" s="29">
        <v>0</v>
      </c>
      <c r="O179" s="29">
        <v>0</v>
      </c>
      <c r="P179" s="29">
        <v>6</v>
      </c>
      <c r="Q179" s="29">
        <v>63</v>
      </c>
      <c r="R179" s="30">
        <v>3713</v>
      </c>
    </row>
    <row r="180" spans="2:18">
      <c r="B180" s="18">
        <v>43496</v>
      </c>
      <c r="C180" s="19">
        <v>233</v>
      </c>
      <c r="D180" s="19">
        <v>0</v>
      </c>
      <c r="E180" s="19">
        <v>0</v>
      </c>
      <c r="F180" s="19">
        <v>872</v>
      </c>
      <c r="G180" s="29">
        <v>255</v>
      </c>
      <c r="H180" s="19">
        <v>0</v>
      </c>
      <c r="I180" s="19">
        <v>1819</v>
      </c>
      <c r="J180" s="19">
        <v>0</v>
      </c>
      <c r="K180" s="19">
        <v>1382</v>
      </c>
      <c r="L180" s="19">
        <v>19</v>
      </c>
      <c r="M180" s="19">
        <v>649</v>
      </c>
      <c r="N180" s="29">
        <v>0</v>
      </c>
      <c r="O180" s="29">
        <v>0</v>
      </c>
      <c r="P180" s="29">
        <v>0</v>
      </c>
      <c r="Q180" s="29">
        <v>44</v>
      </c>
      <c r="R180" s="30">
        <v>5273</v>
      </c>
    </row>
    <row r="181" spans="2:18">
      <c r="B181" s="18">
        <v>43524</v>
      </c>
      <c r="C181" s="19">
        <v>397</v>
      </c>
      <c r="D181" s="19">
        <v>0</v>
      </c>
      <c r="E181" s="19">
        <v>0</v>
      </c>
      <c r="F181" s="19">
        <v>699</v>
      </c>
      <c r="G181" s="29">
        <v>115</v>
      </c>
      <c r="H181" s="19">
        <v>0</v>
      </c>
      <c r="I181" s="19">
        <v>953</v>
      </c>
      <c r="J181" s="19">
        <v>0</v>
      </c>
      <c r="K181" s="19">
        <v>694</v>
      </c>
      <c r="L181" s="19">
        <v>7</v>
      </c>
      <c r="M181" s="19">
        <v>719</v>
      </c>
      <c r="N181" s="29">
        <v>0</v>
      </c>
      <c r="O181" s="29">
        <v>0</v>
      </c>
      <c r="P181" s="29">
        <v>64</v>
      </c>
      <c r="Q181" s="29">
        <v>85</v>
      </c>
      <c r="R181" s="30">
        <v>3733</v>
      </c>
    </row>
    <row r="182" spans="2:18">
      <c r="B182" s="18">
        <v>43555</v>
      </c>
      <c r="C182" s="19">
        <v>813</v>
      </c>
      <c r="D182" s="19">
        <v>0</v>
      </c>
      <c r="E182" s="19">
        <v>0</v>
      </c>
      <c r="F182" s="19">
        <v>1554</v>
      </c>
      <c r="G182" s="29">
        <v>251</v>
      </c>
      <c r="H182" s="19">
        <v>0</v>
      </c>
      <c r="I182" s="19">
        <v>2008</v>
      </c>
      <c r="J182" s="19">
        <v>0</v>
      </c>
      <c r="K182" s="19">
        <v>2079</v>
      </c>
      <c r="L182" s="19">
        <v>32</v>
      </c>
      <c r="M182" s="19">
        <v>1088</v>
      </c>
      <c r="N182" s="29">
        <v>0</v>
      </c>
      <c r="O182" s="29">
        <v>0</v>
      </c>
      <c r="P182" s="29">
        <v>2</v>
      </c>
      <c r="Q182" s="29">
        <v>0</v>
      </c>
      <c r="R182" s="30">
        <v>7827</v>
      </c>
    </row>
    <row r="183" spans="2:18">
      <c r="B183" s="18">
        <v>43585</v>
      </c>
      <c r="C183" s="19">
        <v>324</v>
      </c>
      <c r="D183" s="19">
        <v>0</v>
      </c>
      <c r="E183" s="19">
        <v>0</v>
      </c>
      <c r="F183" s="19">
        <v>595</v>
      </c>
      <c r="G183" s="29">
        <v>89</v>
      </c>
      <c r="H183" s="19">
        <v>0</v>
      </c>
      <c r="I183" s="19">
        <v>810</v>
      </c>
      <c r="J183" s="19">
        <v>0</v>
      </c>
      <c r="K183" s="19">
        <v>708</v>
      </c>
      <c r="L183" s="19">
        <v>14</v>
      </c>
      <c r="M183" s="19">
        <v>464</v>
      </c>
      <c r="N183" s="29">
        <v>0</v>
      </c>
      <c r="O183" s="29">
        <v>0</v>
      </c>
      <c r="P183" s="29">
        <v>2</v>
      </c>
      <c r="Q183" s="29">
        <v>0</v>
      </c>
      <c r="R183" s="30">
        <v>3006</v>
      </c>
    </row>
    <row r="184" spans="2:18">
      <c r="B184" s="18">
        <v>43616</v>
      </c>
      <c r="C184" s="19">
        <v>948</v>
      </c>
      <c r="D184" s="19">
        <v>0</v>
      </c>
      <c r="E184" s="19">
        <v>0</v>
      </c>
      <c r="F184" s="19">
        <v>2491</v>
      </c>
      <c r="G184" s="29">
        <v>503</v>
      </c>
      <c r="H184" s="19">
        <v>0</v>
      </c>
      <c r="I184" s="19">
        <v>2434</v>
      </c>
      <c r="J184" s="19">
        <v>0</v>
      </c>
      <c r="K184" s="19">
        <v>3235</v>
      </c>
      <c r="L184" s="19">
        <v>52</v>
      </c>
      <c r="M184" s="19">
        <v>1618</v>
      </c>
      <c r="N184" s="29">
        <v>0</v>
      </c>
      <c r="O184" s="29">
        <v>0</v>
      </c>
      <c r="P184" s="29">
        <v>27</v>
      </c>
      <c r="Q184" s="29">
        <v>0</v>
      </c>
      <c r="R184" s="30">
        <v>11308</v>
      </c>
    </row>
    <row r="185" spans="2:18">
      <c r="B185" s="18">
        <v>43646</v>
      </c>
      <c r="C185" s="19">
        <v>514</v>
      </c>
      <c r="D185" s="19">
        <v>0</v>
      </c>
      <c r="E185" s="19">
        <v>0</v>
      </c>
      <c r="F185" s="19">
        <v>1429</v>
      </c>
      <c r="G185" s="29">
        <v>265</v>
      </c>
      <c r="H185" s="19">
        <v>0</v>
      </c>
      <c r="I185" s="19">
        <v>1182</v>
      </c>
      <c r="J185" s="19">
        <v>0</v>
      </c>
      <c r="K185" s="19">
        <v>1623</v>
      </c>
      <c r="L185" s="19">
        <v>30</v>
      </c>
      <c r="M185" s="19">
        <v>1039</v>
      </c>
      <c r="N185" s="29">
        <v>0</v>
      </c>
      <c r="O185" s="29">
        <v>0</v>
      </c>
      <c r="P185" s="29">
        <v>6</v>
      </c>
      <c r="Q185" s="29">
        <v>0</v>
      </c>
      <c r="R185" s="30">
        <v>6088</v>
      </c>
    </row>
    <row r="186" spans="2:18">
      <c r="B186" s="18">
        <v>43677</v>
      </c>
      <c r="C186" s="19">
        <v>427</v>
      </c>
      <c r="D186" s="19">
        <v>0</v>
      </c>
      <c r="E186" s="19">
        <v>0</v>
      </c>
      <c r="F186" s="19">
        <v>1649</v>
      </c>
      <c r="G186" s="29">
        <v>312</v>
      </c>
      <c r="H186" s="19">
        <v>0</v>
      </c>
      <c r="I186" s="19">
        <v>1294</v>
      </c>
      <c r="J186" s="19">
        <v>0</v>
      </c>
      <c r="K186" s="19">
        <v>1877</v>
      </c>
      <c r="L186" s="19">
        <v>38</v>
      </c>
      <c r="M186" s="19">
        <v>848</v>
      </c>
      <c r="N186" s="29">
        <v>0</v>
      </c>
      <c r="O186" s="29">
        <v>0</v>
      </c>
      <c r="P186" s="29">
        <v>0</v>
      </c>
      <c r="Q186" s="29">
        <v>96</v>
      </c>
      <c r="R186" s="30">
        <v>6541</v>
      </c>
    </row>
    <row r="187" spans="2:18">
      <c r="B187" s="18">
        <v>43708</v>
      </c>
      <c r="C187" s="19">
        <v>476</v>
      </c>
      <c r="D187" s="19">
        <v>0</v>
      </c>
      <c r="E187" s="19">
        <v>0</v>
      </c>
      <c r="F187" s="19">
        <v>2770</v>
      </c>
      <c r="G187" s="29">
        <v>379</v>
      </c>
      <c r="H187" s="19">
        <v>0</v>
      </c>
      <c r="I187" s="19">
        <v>1860</v>
      </c>
      <c r="J187" s="19">
        <v>0</v>
      </c>
      <c r="K187" s="19">
        <v>1806</v>
      </c>
      <c r="L187" s="19">
        <v>55</v>
      </c>
      <c r="M187" s="19">
        <v>1090</v>
      </c>
      <c r="N187" s="29">
        <v>0</v>
      </c>
      <c r="O187" s="29">
        <v>0</v>
      </c>
      <c r="P187" s="29">
        <v>0</v>
      </c>
      <c r="Q187" s="29">
        <v>0</v>
      </c>
      <c r="R187" s="30">
        <v>8436</v>
      </c>
    </row>
    <row r="188" spans="2:18">
      <c r="B188" s="18">
        <v>43738</v>
      </c>
      <c r="C188" s="19">
        <v>374</v>
      </c>
      <c r="D188" s="19">
        <v>0</v>
      </c>
      <c r="E188" s="19">
        <v>0</v>
      </c>
      <c r="F188" s="19">
        <v>2290</v>
      </c>
      <c r="G188" s="29">
        <v>275</v>
      </c>
      <c r="H188" s="19">
        <v>0</v>
      </c>
      <c r="I188" s="19">
        <v>1456</v>
      </c>
      <c r="J188" s="19">
        <v>0</v>
      </c>
      <c r="K188" s="19">
        <v>1648</v>
      </c>
      <c r="L188" s="19">
        <v>57</v>
      </c>
      <c r="M188" s="19">
        <v>715</v>
      </c>
      <c r="N188" s="29">
        <v>0</v>
      </c>
      <c r="O188" s="29">
        <v>0</v>
      </c>
      <c r="P188" s="29">
        <v>0</v>
      </c>
      <c r="Q188" s="29">
        <v>34</v>
      </c>
      <c r="R188" s="30">
        <v>6849</v>
      </c>
    </row>
    <row r="189" spans="2:18">
      <c r="B189" s="18">
        <v>43769</v>
      </c>
      <c r="C189" s="19">
        <v>491</v>
      </c>
      <c r="D189" s="19">
        <v>0</v>
      </c>
      <c r="E189" s="19">
        <v>0</v>
      </c>
      <c r="F189" s="19">
        <v>2458</v>
      </c>
      <c r="G189" s="29">
        <v>326</v>
      </c>
      <c r="H189" s="19">
        <v>0</v>
      </c>
      <c r="I189" s="19">
        <v>1641</v>
      </c>
      <c r="J189" s="19">
        <v>0</v>
      </c>
      <c r="K189" s="19">
        <v>1623</v>
      </c>
      <c r="L189" s="19">
        <v>31</v>
      </c>
      <c r="M189" s="19">
        <v>820</v>
      </c>
      <c r="N189" s="29">
        <v>0</v>
      </c>
      <c r="O189" s="29">
        <v>0</v>
      </c>
      <c r="P189" s="29">
        <v>37</v>
      </c>
      <c r="Q189" s="29">
        <v>0</v>
      </c>
      <c r="R189" s="30">
        <v>7427</v>
      </c>
    </row>
    <row r="190" spans="2:18">
      <c r="B190" s="18">
        <v>43799</v>
      </c>
      <c r="C190" s="19">
        <v>307</v>
      </c>
      <c r="D190" s="19">
        <v>0</v>
      </c>
      <c r="E190" s="19">
        <v>0</v>
      </c>
      <c r="F190" s="19">
        <v>2302</v>
      </c>
      <c r="G190" s="29">
        <v>160</v>
      </c>
      <c r="H190" s="19">
        <v>0</v>
      </c>
      <c r="I190" s="19">
        <v>1221</v>
      </c>
      <c r="J190" s="19">
        <v>0</v>
      </c>
      <c r="K190" s="19">
        <v>1262</v>
      </c>
      <c r="L190" s="19">
        <v>27</v>
      </c>
      <c r="M190" s="19">
        <v>573</v>
      </c>
      <c r="N190" s="29">
        <v>0</v>
      </c>
      <c r="O190" s="29">
        <v>0</v>
      </c>
      <c r="P190" s="29">
        <v>4428</v>
      </c>
      <c r="Q190" s="29">
        <v>57</v>
      </c>
      <c r="R190" s="30">
        <v>10337</v>
      </c>
    </row>
    <row r="191" spans="2:18">
      <c r="B191" s="18">
        <v>43830</v>
      </c>
      <c r="C191" s="19">
        <v>490</v>
      </c>
      <c r="D191" s="19">
        <v>0</v>
      </c>
      <c r="E191" s="19">
        <v>0</v>
      </c>
      <c r="F191" s="19">
        <v>5227</v>
      </c>
      <c r="G191" s="29">
        <v>319</v>
      </c>
      <c r="H191" s="19">
        <v>0</v>
      </c>
      <c r="I191" s="19">
        <v>2214</v>
      </c>
      <c r="J191" s="19">
        <v>0</v>
      </c>
      <c r="K191" s="19">
        <v>1884</v>
      </c>
      <c r="L191" s="19">
        <v>34</v>
      </c>
      <c r="M191" s="19">
        <v>963</v>
      </c>
      <c r="N191" s="29">
        <v>0</v>
      </c>
      <c r="O191" s="29">
        <v>0</v>
      </c>
      <c r="P191" s="29">
        <v>69</v>
      </c>
      <c r="Q191" s="29">
        <v>0</v>
      </c>
      <c r="R191" s="30">
        <v>11200</v>
      </c>
    </row>
    <row r="192" spans="2:18">
      <c r="B192" s="18">
        <v>43861</v>
      </c>
      <c r="C192" s="19">
        <v>267</v>
      </c>
      <c r="D192" s="19">
        <v>0</v>
      </c>
      <c r="E192" s="19">
        <v>0</v>
      </c>
      <c r="F192" s="19">
        <v>3006</v>
      </c>
      <c r="G192" s="29">
        <v>196</v>
      </c>
      <c r="H192" s="19">
        <v>0</v>
      </c>
      <c r="I192" s="19">
        <v>1244</v>
      </c>
      <c r="J192" s="19">
        <v>0</v>
      </c>
      <c r="K192" s="19">
        <v>1246</v>
      </c>
      <c r="L192" s="19">
        <v>27</v>
      </c>
      <c r="M192" s="19">
        <v>604</v>
      </c>
      <c r="N192" s="29">
        <v>0</v>
      </c>
      <c r="O192" s="29">
        <v>0</v>
      </c>
      <c r="P192" s="29">
        <v>5</v>
      </c>
      <c r="Q192" s="29">
        <v>0</v>
      </c>
      <c r="R192" s="30">
        <v>6595</v>
      </c>
    </row>
    <row r="193" spans="2:18">
      <c r="B193" s="18">
        <v>43890</v>
      </c>
      <c r="C193" s="19">
        <v>1112</v>
      </c>
      <c r="D193" s="19">
        <v>0</v>
      </c>
      <c r="E193" s="19">
        <v>0</v>
      </c>
      <c r="F193" s="19">
        <v>660</v>
      </c>
      <c r="G193" s="29">
        <v>170</v>
      </c>
      <c r="H193" s="19">
        <v>0</v>
      </c>
      <c r="I193" s="19">
        <v>692</v>
      </c>
      <c r="J193" s="19">
        <v>0</v>
      </c>
      <c r="K193" s="19">
        <v>1025</v>
      </c>
      <c r="L193" s="19">
        <v>11</v>
      </c>
      <c r="M193" s="19">
        <v>315</v>
      </c>
      <c r="N193" s="29">
        <v>0</v>
      </c>
      <c r="O193" s="29">
        <v>0</v>
      </c>
      <c r="P193" s="29">
        <v>37</v>
      </c>
      <c r="Q193" s="29">
        <v>147</v>
      </c>
      <c r="R193" s="30">
        <v>4169</v>
      </c>
    </row>
    <row r="194" spans="2:18">
      <c r="B194" s="18">
        <v>43921</v>
      </c>
      <c r="C194" s="19">
        <v>1198</v>
      </c>
      <c r="D194" s="19">
        <v>0</v>
      </c>
      <c r="E194" s="19">
        <v>0</v>
      </c>
      <c r="F194" s="19">
        <v>911</v>
      </c>
      <c r="G194" s="29">
        <v>211</v>
      </c>
      <c r="H194" s="19">
        <v>0</v>
      </c>
      <c r="I194" s="19">
        <v>738</v>
      </c>
      <c r="J194" s="19">
        <v>0</v>
      </c>
      <c r="K194" s="19">
        <v>1519</v>
      </c>
      <c r="L194" s="19">
        <v>30</v>
      </c>
      <c r="M194" s="19">
        <v>274</v>
      </c>
      <c r="N194" s="29">
        <v>0</v>
      </c>
      <c r="O194" s="29">
        <v>0</v>
      </c>
      <c r="P194" s="29">
        <v>14</v>
      </c>
      <c r="Q194" s="29">
        <v>0</v>
      </c>
      <c r="R194" s="30">
        <v>4895</v>
      </c>
    </row>
    <row r="195" spans="2:18">
      <c r="B195" s="18">
        <v>43951</v>
      </c>
      <c r="C195" s="19">
        <v>367</v>
      </c>
      <c r="D195" s="19">
        <v>0</v>
      </c>
      <c r="E195" s="19">
        <v>0</v>
      </c>
      <c r="F195" s="19">
        <v>626</v>
      </c>
      <c r="G195" s="29">
        <v>131</v>
      </c>
      <c r="H195" s="19">
        <v>0</v>
      </c>
      <c r="I195" s="19">
        <v>168</v>
      </c>
      <c r="J195" s="19">
        <v>0</v>
      </c>
      <c r="K195" s="19">
        <v>1277</v>
      </c>
      <c r="L195" s="19">
        <v>20</v>
      </c>
      <c r="M195" s="19">
        <v>211</v>
      </c>
      <c r="N195" s="29">
        <v>0</v>
      </c>
      <c r="O195" s="29">
        <v>0</v>
      </c>
      <c r="P195" s="29">
        <v>22</v>
      </c>
      <c r="Q195" s="29">
        <v>89</v>
      </c>
      <c r="R195" s="30">
        <v>2911</v>
      </c>
    </row>
    <row r="196" spans="2:18">
      <c r="B196" s="18">
        <v>43982</v>
      </c>
      <c r="C196" s="19">
        <v>1</v>
      </c>
      <c r="D196" s="19">
        <v>0</v>
      </c>
      <c r="E196" s="19">
        <v>0</v>
      </c>
      <c r="F196" s="19">
        <v>2</v>
      </c>
      <c r="G196" s="29">
        <v>0</v>
      </c>
      <c r="H196" s="19">
        <v>0</v>
      </c>
      <c r="I196" s="19">
        <v>2</v>
      </c>
      <c r="J196" s="19">
        <v>0</v>
      </c>
      <c r="K196" s="19">
        <v>1</v>
      </c>
      <c r="L196" s="19">
        <v>0</v>
      </c>
      <c r="M196" s="19">
        <v>0</v>
      </c>
      <c r="N196" s="29">
        <v>0</v>
      </c>
      <c r="O196" s="29">
        <v>0</v>
      </c>
      <c r="P196" s="29">
        <v>0</v>
      </c>
      <c r="Q196" s="29">
        <v>0</v>
      </c>
      <c r="R196" s="30">
        <v>6</v>
      </c>
    </row>
    <row r="197" spans="2:18">
      <c r="B197" s="18">
        <v>44012</v>
      </c>
      <c r="C197" s="19">
        <v>0</v>
      </c>
      <c r="D197" s="19">
        <v>0</v>
      </c>
      <c r="E197" s="19">
        <v>0</v>
      </c>
      <c r="F197" s="19">
        <v>0</v>
      </c>
      <c r="G197" s="29">
        <v>0</v>
      </c>
      <c r="H197" s="19">
        <v>0</v>
      </c>
      <c r="I197" s="19">
        <v>0</v>
      </c>
      <c r="J197" s="19">
        <v>0</v>
      </c>
      <c r="K197" s="19">
        <v>3</v>
      </c>
      <c r="L197" s="19">
        <v>0</v>
      </c>
      <c r="M197" s="19">
        <v>0</v>
      </c>
      <c r="N197" s="29">
        <v>0</v>
      </c>
      <c r="O197" s="29">
        <v>0</v>
      </c>
      <c r="P197" s="29">
        <v>0</v>
      </c>
      <c r="Q197" s="29">
        <v>0</v>
      </c>
      <c r="R197" s="30">
        <v>3</v>
      </c>
    </row>
    <row r="198" spans="2:18">
      <c r="B198" s="18">
        <v>44043</v>
      </c>
      <c r="C198" s="19">
        <v>0</v>
      </c>
      <c r="D198" s="19">
        <v>0</v>
      </c>
      <c r="E198" s="19">
        <v>0</v>
      </c>
      <c r="F198" s="19">
        <v>1</v>
      </c>
      <c r="G198" s="29">
        <v>0</v>
      </c>
      <c r="H198" s="19">
        <v>0</v>
      </c>
      <c r="I198" s="19">
        <v>3</v>
      </c>
      <c r="J198" s="19">
        <v>0</v>
      </c>
      <c r="K198" s="19">
        <v>4</v>
      </c>
      <c r="L198" s="19">
        <v>0</v>
      </c>
      <c r="M198" s="19">
        <v>1</v>
      </c>
      <c r="N198" s="29">
        <v>0</v>
      </c>
      <c r="O198" s="29">
        <v>0</v>
      </c>
      <c r="P198" s="29">
        <v>1</v>
      </c>
      <c r="Q198" s="29">
        <v>32</v>
      </c>
      <c r="R198" s="30">
        <v>42</v>
      </c>
    </row>
    <row r="199" spans="2:18">
      <c r="B199" s="18">
        <v>44074</v>
      </c>
      <c r="C199" s="19">
        <v>177</v>
      </c>
      <c r="D199" s="19">
        <v>0</v>
      </c>
      <c r="E199" s="19">
        <v>0</v>
      </c>
      <c r="F199" s="19">
        <v>15</v>
      </c>
      <c r="G199" s="29">
        <v>5</v>
      </c>
      <c r="H199" s="19">
        <v>0</v>
      </c>
      <c r="I199" s="19">
        <v>7</v>
      </c>
      <c r="J199" s="19">
        <v>0</v>
      </c>
      <c r="K199" s="19">
        <v>26</v>
      </c>
      <c r="L199" s="19">
        <v>2</v>
      </c>
      <c r="M199" s="19">
        <v>0</v>
      </c>
      <c r="N199" s="29">
        <v>0</v>
      </c>
      <c r="O199" s="29">
        <v>0</v>
      </c>
      <c r="P199" s="29">
        <v>2</v>
      </c>
      <c r="Q199" s="29">
        <v>55</v>
      </c>
      <c r="R199" s="30">
        <v>289</v>
      </c>
    </row>
    <row r="200" spans="2:18">
      <c r="B200" s="18">
        <v>44104</v>
      </c>
      <c r="C200" s="19">
        <v>438</v>
      </c>
      <c r="D200" s="19">
        <v>0</v>
      </c>
      <c r="E200" s="19">
        <v>0</v>
      </c>
      <c r="F200" s="19">
        <v>22</v>
      </c>
      <c r="G200" s="29">
        <v>7</v>
      </c>
      <c r="H200" s="19">
        <v>0</v>
      </c>
      <c r="I200" s="19">
        <v>2</v>
      </c>
      <c r="J200" s="19">
        <v>0</v>
      </c>
      <c r="K200" s="19">
        <v>131</v>
      </c>
      <c r="L200" s="19">
        <v>3</v>
      </c>
      <c r="M200" s="19">
        <v>0</v>
      </c>
      <c r="N200" s="29">
        <v>0</v>
      </c>
      <c r="O200" s="29">
        <v>0</v>
      </c>
      <c r="P200" s="29">
        <v>3</v>
      </c>
      <c r="Q200" s="29">
        <v>79</v>
      </c>
      <c r="R200" s="30">
        <v>685</v>
      </c>
    </row>
    <row r="201" spans="2:18">
      <c r="B201" s="18">
        <v>44135</v>
      </c>
      <c r="C201" s="19">
        <v>144</v>
      </c>
      <c r="D201" s="19">
        <v>0</v>
      </c>
      <c r="E201" s="19">
        <v>0</v>
      </c>
      <c r="F201" s="19">
        <v>179</v>
      </c>
      <c r="G201" s="29">
        <v>11</v>
      </c>
      <c r="H201" s="19">
        <v>0</v>
      </c>
      <c r="I201" s="19">
        <v>10</v>
      </c>
      <c r="J201" s="19">
        <v>0</v>
      </c>
      <c r="K201" s="19">
        <v>286</v>
      </c>
      <c r="L201" s="19">
        <v>2</v>
      </c>
      <c r="M201" s="19">
        <v>9</v>
      </c>
      <c r="N201" s="29">
        <v>0</v>
      </c>
      <c r="O201" s="29">
        <v>0</v>
      </c>
      <c r="P201" s="29">
        <v>0</v>
      </c>
      <c r="Q201" s="29">
        <v>0</v>
      </c>
      <c r="R201" s="30">
        <v>641</v>
      </c>
    </row>
    <row r="202" spans="2:18">
      <c r="B202" s="18">
        <v>44165</v>
      </c>
      <c r="C202" s="19">
        <v>230</v>
      </c>
      <c r="D202" s="19">
        <v>0</v>
      </c>
      <c r="E202" s="19">
        <v>0</v>
      </c>
      <c r="F202" s="19">
        <v>414</v>
      </c>
      <c r="G202" s="29">
        <v>17</v>
      </c>
      <c r="H202" s="19">
        <v>0</v>
      </c>
      <c r="I202" s="19">
        <v>22</v>
      </c>
      <c r="J202" s="19">
        <v>0</v>
      </c>
      <c r="K202" s="19">
        <v>275</v>
      </c>
      <c r="L202" s="19">
        <v>0</v>
      </c>
      <c r="M202" s="19">
        <v>41</v>
      </c>
      <c r="N202" s="29">
        <v>0</v>
      </c>
      <c r="O202" s="29">
        <v>0</v>
      </c>
      <c r="P202" s="29">
        <v>1</v>
      </c>
      <c r="Q202" s="29">
        <v>59</v>
      </c>
      <c r="R202" s="30">
        <v>1059</v>
      </c>
    </row>
    <row r="203" spans="2:18">
      <c r="B203" s="18">
        <v>44196</v>
      </c>
      <c r="C203" s="19">
        <v>368</v>
      </c>
      <c r="D203" s="19">
        <v>0</v>
      </c>
      <c r="E203" s="19">
        <v>0</v>
      </c>
      <c r="F203" s="19">
        <v>587</v>
      </c>
      <c r="G203" s="29">
        <v>29</v>
      </c>
      <c r="H203" s="19">
        <v>0</v>
      </c>
      <c r="I203" s="19">
        <v>158</v>
      </c>
      <c r="J203" s="19">
        <v>0</v>
      </c>
      <c r="K203" s="19">
        <v>941</v>
      </c>
      <c r="L203" s="19">
        <v>2</v>
      </c>
      <c r="M203" s="19">
        <v>98</v>
      </c>
      <c r="N203" s="29">
        <v>0</v>
      </c>
      <c r="O203" s="29">
        <v>0</v>
      </c>
      <c r="P203" s="29">
        <v>5</v>
      </c>
      <c r="Q203" s="29">
        <v>0</v>
      </c>
      <c r="R203" s="30">
        <v>2188</v>
      </c>
    </row>
    <row r="204" spans="2:18">
      <c r="B204" s="18">
        <v>44227</v>
      </c>
      <c r="C204" s="19">
        <v>185</v>
      </c>
      <c r="D204" s="19">
        <v>0</v>
      </c>
      <c r="E204" s="19">
        <v>0</v>
      </c>
      <c r="F204" s="19">
        <v>361</v>
      </c>
      <c r="G204" s="29">
        <v>22</v>
      </c>
      <c r="H204" s="19">
        <v>0</v>
      </c>
      <c r="I204" s="19">
        <v>134</v>
      </c>
      <c r="J204" s="19">
        <v>0</v>
      </c>
      <c r="K204" s="19">
        <v>474</v>
      </c>
      <c r="L204" s="19">
        <v>2</v>
      </c>
      <c r="M204" s="19">
        <v>172</v>
      </c>
      <c r="N204" s="29">
        <v>0</v>
      </c>
      <c r="O204" s="29">
        <v>0</v>
      </c>
      <c r="P204" s="29">
        <v>1</v>
      </c>
      <c r="Q204" s="29">
        <v>0</v>
      </c>
      <c r="R204" s="30">
        <v>1351</v>
      </c>
    </row>
    <row r="205" spans="2:18">
      <c r="B205" s="18">
        <v>44255</v>
      </c>
      <c r="C205" s="19">
        <v>495</v>
      </c>
      <c r="D205" s="19">
        <v>0</v>
      </c>
      <c r="E205" s="19">
        <v>0</v>
      </c>
      <c r="F205" s="19">
        <v>352</v>
      </c>
      <c r="G205" s="29">
        <v>17</v>
      </c>
      <c r="H205" s="19">
        <v>0</v>
      </c>
      <c r="I205" s="19">
        <v>188</v>
      </c>
      <c r="J205" s="19">
        <v>0</v>
      </c>
      <c r="K205" s="19">
        <v>263</v>
      </c>
      <c r="L205" s="19">
        <v>0</v>
      </c>
      <c r="M205" s="19">
        <v>97</v>
      </c>
      <c r="N205" s="29">
        <v>0</v>
      </c>
      <c r="O205" s="29">
        <v>0</v>
      </c>
      <c r="P205" s="29">
        <v>1</v>
      </c>
      <c r="Q205" s="29">
        <v>0</v>
      </c>
      <c r="R205" s="30">
        <v>1413</v>
      </c>
    </row>
    <row r="206" spans="2:18">
      <c r="B206" s="18">
        <v>44286</v>
      </c>
      <c r="C206" s="19">
        <v>259</v>
      </c>
      <c r="D206" s="19">
        <v>0</v>
      </c>
      <c r="E206" s="19">
        <v>0</v>
      </c>
      <c r="F206" s="19">
        <v>558</v>
      </c>
      <c r="G206" s="29">
        <v>55</v>
      </c>
      <c r="H206" s="19">
        <v>0</v>
      </c>
      <c r="I206" s="19">
        <v>294</v>
      </c>
      <c r="J206" s="19">
        <v>0</v>
      </c>
      <c r="K206" s="19">
        <v>392</v>
      </c>
      <c r="L206" s="19">
        <v>15</v>
      </c>
      <c r="M206" s="19">
        <v>322</v>
      </c>
      <c r="N206" s="29">
        <v>0</v>
      </c>
      <c r="O206" s="29">
        <v>0</v>
      </c>
      <c r="P206" s="29">
        <v>1</v>
      </c>
      <c r="Q206" s="29">
        <v>0</v>
      </c>
      <c r="R206" s="30">
        <v>1896</v>
      </c>
    </row>
    <row r="207" spans="2:18">
      <c r="B207" s="18">
        <v>44316</v>
      </c>
      <c r="C207" s="19">
        <v>440</v>
      </c>
      <c r="D207" s="19">
        <v>0</v>
      </c>
      <c r="E207" s="19">
        <v>0</v>
      </c>
      <c r="F207" s="19">
        <v>836</v>
      </c>
      <c r="G207" s="29">
        <v>155</v>
      </c>
      <c r="H207" s="19">
        <v>0</v>
      </c>
      <c r="I207" s="19">
        <v>558</v>
      </c>
      <c r="J207" s="19">
        <v>0</v>
      </c>
      <c r="K207" s="19">
        <v>717</v>
      </c>
      <c r="L207" s="19">
        <v>82</v>
      </c>
      <c r="M207" s="19">
        <v>420</v>
      </c>
      <c r="N207" s="29">
        <v>0</v>
      </c>
      <c r="O207" s="29">
        <v>0</v>
      </c>
      <c r="P207" s="29">
        <v>203</v>
      </c>
      <c r="Q207" s="29">
        <v>0</v>
      </c>
      <c r="R207" s="30">
        <v>3411</v>
      </c>
    </row>
    <row r="208" spans="2:18">
      <c r="B208" s="18">
        <v>44347</v>
      </c>
      <c r="C208" s="19">
        <v>327</v>
      </c>
      <c r="D208" s="19">
        <v>0</v>
      </c>
      <c r="E208" s="19">
        <v>0</v>
      </c>
      <c r="F208" s="19">
        <v>672</v>
      </c>
      <c r="G208" s="29">
        <v>96</v>
      </c>
      <c r="H208" s="19">
        <v>0</v>
      </c>
      <c r="I208" s="19">
        <v>452</v>
      </c>
      <c r="J208" s="19">
        <v>0</v>
      </c>
      <c r="K208" s="19">
        <v>668</v>
      </c>
      <c r="L208" s="19">
        <v>90</v>
      </c>
      <c r="M208" s="19">
        <v>425</v>
      </c>
      <c r="N208" s="29">
        <v>0</v>
      </c>
      <c r="O208" s="29">
        <v>0</v>
      </c>
      <c r="P208" s="29">
        <v>22</v>
      </c>
      <c r="Q208" s="29">
        <v>0</v>
      </c>
      <c r="R208" s="30">
        <v>2752</v>
      </c>
    </row>
    <row r="209" spans="2:18">
      <c r="B209" s="18">
        <v>44377</v>
      </c>
      <c r="C209" s="19">
        <v>187</v>
      </c>
      <c r="D209" s="19">
        <v>0</v>
      </c>
      <c r="E209" s="19">
        <v>0</v>
      </c>
      <c r="F209" s="19">
        <v>748</v>
      </c>
      <c r="G209" s="29">
        <v>112</v>
      </c>
      <c r="H209" s="19">
        <v>0</v>
      </c>
      <c r="I209" s="19">
        <v>375</v>
      </c>
      <c r="J209" s="19">
        <v>0</v>
      </c>
      <c r="K209" s="19">
        <v>644</v>
      </c>
      <c r="L209" s="19">
        <v>59</v>
      </c>
      <c r="M209" s="19">
        <v>235</v>
      </c>
      <c r="N209" s="29">
        <v>0</v>
      </c>
      <c r="O209" s="29">
        <v>0</v>
      </c>
      <c r="P209" s="29">
        <v>0</v>
      </c>
      <c r="Q209" s="29">
        <v>383</v>
      </c>
      <c r="R209" s="30">
        <v>2743</v>
      </c>
    </row>
    <row r="210" spans="2:18">
      <c r="B210" s="18">
        <v>44408</v>
      </c>
      <c r="C210" s="19">
        <v>531</v>
      </c>
      <c r="D210" s="19">
        <v>0</v>
      </c>
      <c r="E210" s="19">
        <v>0</v>
      </c>
      <c r="F210" s="19">
        <v>814</v>
      </c>
      <c r="G210" s="29">
        <v>186</v>
      </c>
      <c r="H210" s="19">
        <v>0</v>
      </c>
      <c r="I210" s="19">
        <v>450</v>
      </c>
      <c r="J210" s="19">
        <v>0</v>
      </c>
      <c r="K210" s="19">
        <v>747</v>
      </c>
      <c r="L210" s="19">
        <v>42</v>
      </c>
      <c r="M210" s="19">
        <v>498</v>
      </c>
      <c r="N210" s="29">
        <v>0</v>
      </c>
      <c r="O210" s="29">
        <v>0</v>
      </c>
      <c r="P210" s="29">
        <v>0</v>
      </c>
      <c r="Q210" s="29">
        <v>2</v>
      </c>
      <c r="R210" s="30">
        <v>3270</v>
      </c>
    </row>
    <row r="211" spans="2:18">
      <c r="B211" s="18">
        <v>44439</v>
      </c>
      <c r="C211" s="19">
        <v>311</v>
      </c>
      <c r="D211" s="19">
        <v>0</v>
      </c>
      <c r="E211" s="19">
        <v>0</v>
      </c>
      <c r="F211" s="19">
        <v>679</v>
      </c>
      <c r="G211" s="29">
        <v>95</v>
      </c>
      <c r="H211" s="19">
        <v>0</v>
      </c>
      <c r="I211" s="19">
        <v>332</v>
      </c>
      <c r="J211" s="19">
        <v>0</v>
      </c>
      <c r="K211" s="19">
        <v>671</v>
      </c>
      <c r="L211" s="19">
        <v>13</v>
      </c>
      <c r="M211" s="19">
        <v>353</v>
      </c>
      <c r="N211" s="29">
        <v>0</v>
      </c>
      <c r="O211" s="29">
        <v>0</v>
      </c>
      <c r="P211" s="29">
        <v>0</v>
      </c>
      <c r="Q211" s="29">
        <v>209</v>
      </c>
      <c r="R211" s="30">
        <v>2663</v>
      </c>
    </row>
    <row r="212" spans="2:18">
      <c r="B212" s="18">
        <v>44469</v>
      </c>
      <c r="C212" s="19">
        <v>370</v>
      </c>
      <c r="D212" s="19">
        <v>0</v>
      </c>
      <c r="E212" s="19">
        <v>0</v>
      </c>
      <c r="F212" s="19">
        <v>1529</v>
      </c>
      <c r="G212" s="29">
        <v>236</v>
      </c>
      <c r="H212" s="19">
        <v>0</v>
      </c>
      <c r="I212" s="19">
        <v>866</v>
      </c>
      <c r="J212" s="19">
        <v>0</v>
      </c>
      <c r="K212" s="19">
        <v>1073</v>
      </c>
      <c r="L212" s="19">
        <v>68</v>
      </c>
      <c r="M212" s="19">
        <v>704</v>
      </c>
      <c r="N212" s="29">
        <v>0</v>
      </c>
      <c r="O212" s="29">
        <v>0</v>
      </c>
      <c r="P212" s="29">
        <v>1</v>
      </c>
      <c r="Q212" s="29">
        <v>1</v>
      </c>
      <c r="R212" s="30">
        <v>4848</v>
      </c>
    </row>
    <row r="213" spans="2:18">
      <c r="B213" s="18">
        <v>44500</v>
      </c>
      <c r="C213" s="19">
        <v>253</v>
      </c>
      <c r="D213" s="19">
        <v>0</v>
      </c>
      <c r="E213" s="19">
        <v>0</v>
      </c>
      <c r="F213" s="19">
        <v>1000</v>
      </c>
      <c r="G213" s="29">
        <v>272</v>
      </c>
      <c r="H213" s="19">
        <v>0</v>
      </c>
      <c r="I213" s="19">
        <v>768</v>
      </c>
      <c r="J213" s="19">
        <v>0</v>
      </c>
      <c r="K213" s="19">
        <v>854</v>
      </c>
      <c r="L213" s="19">
        <v>64</v>
      </c>
      <c r="M213" s="19">
        <v>464</v>
      </c>
      <c r="N213" s="29">
        <v>0</v>
      </c>
      <c r="O213" s="29">
        <v>0</v>
      </c>
      <c r="P213" s="29">
        <v>2</v>
      </c>
      <c r="Q213" s="29">
        <v>0</v>
      </c>
      <c r="R213" s="30">
        <v>3677</v>
      </c>
    </row>
    <row r="214" spans="2:18">
      <c r="B214" s="18">
        <v>44530</v>
      </c>
      <c r="C214" s="19">
        <v>361</v>
      </c>
      <c r="D214" s="19">
        <v>0</v>
      </c>
      <c r="E214" s="19">
        <v>0</v>
      </c>
      <c r="F214" s="19">
        <v>784</v>
      </c>
      <c r="G214" s="29">
        <v>196</v>
      </c>
      <c r="H214" s="19">
        <v>0</v>
      </c>
      <c r="I214" s="19">
        <v>716</v>
      </c>
      <c r="J214" s="19">
        <v>0</v>
      </c>
      <c r="K214" s="19">
        <v>720</v>
      </c>
      <c r="L214" s="19">
        <v>60</v>
      </c>
      <c r="M214" s="19">
        <v>467</v>
      </c>
      <c r="N214" s="29">
        <v>0</v>
      </c>
      <c r="O214" s="29">
        <v>0</v>
      </c>
      <c r="P214" s="29">
        <v>0</v>
      </c>
      <c r="Q214" s="29">
        <v>18</v>
      </c>
      <c r="R214" s="30">
        <v>3322</v>
      </c>
    </row>
    <row r="215" spans="2:18">
      <c r="B215" s="18">
        <v>44561</v>
      </c>
      <c r="C215" s="19">
        <v>449</v>
      </c>
      <c r="D215" s="19">
        <v>0</v>
      </c>
      <c r="E215" s="19">
        <v>0</v>
      </c>
      <c r="F215" s="19">
        <v>823</v>
      </c>
      <c r="G215" s="29">
        <v>226</v>
      </c>
      <c r="H215" s="19">
        <v>0</v>
      </c>
      <c r="I215" s="19">
        <v>580</v>
      </c>
      <c r="J215" s="19">
        <v>0</v>
      </c>
      <c r="K215" s="19">
        <v>999</v>
      </c>
      <c r="L215" s="19">
        <v>82</v>
      </c>
      <c r="M215" s="19">
        <v>482</v>
      </c>
      <c r="N215" s="29">
        <v>0</v>
      </c>
      <c r="O215" s="29">
        <v>0</v>
      </c>
      <c r="P215" s="29">
        <v>1</v>
      </c>
      <c r="Q215" s="29">
        <v>329</v>
      </c>
      <c r="R215" s="30">
        <v>3971</v>
      </c>
    </row>
    <row r="216" spans="2:18">
      <c r="B216" s="18">
        <v>44592</v>
      </c>
      <c r="C216" s="19">
        <v>170</v>
      </c>
      <c r="D216" s="19">
        <v>0</v>
      </c>
      <c r="E216" s="19">
        <v>0</v>
      </c>
      <c r="F216" s="19">
        <v>337</v>
      </c>
      <c r="G216" s="29">
        <v>80</v>
      </c>
      <c r="H216" s="19">
        <v>0</v>
      </c>
      <c r="I216" s="19">
        <v>282</v>
      </c>
      <c r="J216" s="19">
        <v>0</v>
      </c>
      <c r="K216" s="19">
        <v>485</v>
      </c>
      <c r="L216" s="19">
        <v>29</v>
      </c>
      <c r="M216" s="19">
        <v>273</v>
      </c>
      <c r="N216" s="29">
        <v>0</v>
      </c>
      <c r="O216" s="29">
        <v>0</v>
      </c>
      <c r="P216" s="29">
        <v>3</v>
      </c>
      <c r="Q216" s="29">
        <v>0</v>
      </c>
      <c r="R216" s="30">
        <v>1659</v>
      </c>
    </row>
    <row r="217" spans="2:18">
      <c r="B217" s="18">
        <v>44620</v>
      </c>
      <c r="C217" s="19">
        <v>512</v>
      </c>
      <c r="D217" s="19">
        <v>0</v>
      </c>
      <c r="E217" s="19">
        <v>0</v>
      </c>
      <c r="F217" s="19">
        <v>183</v>
      </c>
      <c r="G217" s="29">
        <v>198</v>
      </c>
      <c r="H217" s="19">
        <v>0</v>
      </c>
      <c r="I217" s="19">
        <v>109</v>
      </c>
      <c r="J217" s="19">
        <v>0</v>
      </c>
      <c r="K217" s="19">
        <v>124</v>
      </c>
      <c r="L217" s="19">
        <v>0</v>
      </c>
      <c r="M217" s="19">
        <v>122</v>
      </c>
      <c r="N217" s="29">
        <v>0</v>
      </c>
      <c r="O217" s="29">
        <v>0</v>
      </c>
      <c r="P217" s="29">
        <v>1</v>
      </c>
      <c r="Q217" s="29">
        <v>223</v>
      </c>
      <c r="R217" s="30">
        <v>1472</v>
      </c>
    </row>
    <row r="218" spans="2:18">
      <c r="B218" s="18">
        <v>44651</v>
      </c>
      <c r="C218" s="19">
        <v>672</v>
      </c>
      <c r="D218" s="19">
        <v>0</v>
      </c>
      <c r="E218" s="19">
        <v>0</v>
      </c>
      <c r="F218" s="19">
        <v>826</v>
      </c>
      <c r="G218" s="29">
        <v>322</v>
      </c>
      <c r="H218" s="19">
        <v>0</v>
      </c>
      <c r="I218" s="19">
        <v>549</v>
      </c>
      <c r="J218" s="19">
        <v>0</v>
      </c>
      <c r="K218" s="19">
        <v>400</v>
      </c>
      <c r="L218" s="19">
        <v>25</v>
      </c>
      <c r="M218" s="19">
        <v>451</v>
      </c>
      <c r="N218" s="29">
        <v>0</v>
      </c>
      <c r="O218" s="29">
        <v>0</v>
      </c>
      <c r="P218" s="29">
        <v>0</v>
      </c>
      <c r="Q218" s="29">
        <v>0</v>
      </c>
      <c r="R218" s="30">
        <v>3245</v>
      </c>
    </row>
    <row r="219" spans="2:18">
      <c r="B219" s="18">
        <v>44681</v>
      </c>
      <c r="C219" s="19">
        <v>294</v>
      </c>
      <c r="D219" s="19">
        <v>0</v>
      </c>
      <c r="E219" s="19">
        <v>0</v>
      </c>
      <c r="F219" s="19">
        <v>709</v>
      </c>
      <c r="G219" s="29">
        <v>227</v>
      </c>
      <c r="H219" s="19">
        <v>0</v>
      </c>
      <c r="I219" s="19">
        <v>349</v>
      </c>
      <c r="J219" s="19">
        <v>0</v>
      </c>
      <c r="K219" s="19">
        <v>484</v>
      </c>
      <c r="L219" s="19">
        <v>25</v>
      </c>
      <c r="M219" s="19">
        <v>328</v>
      </c>
      <c r="N219" s="29">
        <v>0</v>
      </c>
      <c r="O219" s="29">
        <v>0</v>
      </c>
      <c r="P219" s="29">
        <v>2</v>
      </c>
      <c r="Q219" s="29">
        <v>164</v>
      </c>
      <c r="R219" s="30">
        <v>2582</v>
      </c>
    </row>
    <row r="220" spans="2:18">
      <c r="B220" s="18">
        <v>44712</v>
      </c>
      <c r="C220" s="19">
        <v>521</v>
      </c>
      <c r="D220" s="19">
        <v>0</v>
      </c>
      <c r="E220" s="19">
        <v>0</v>
      </c>
      <c r="F220" s="19">
        <v>828</v>
      </c>
      <c r="G220" s="29">
        <v>218</v>
      </c>
      <c r="H220" s="19">
        <v>0</v>
      </c>
      <c r="I220" s="19">
        <v>572</v>
      </c>
      <c r="J220" s="19">
        <v>0</v>
      </c>
      <c r="K220" s="19">
        <v>727</v>
      </c>
      <c r="L220" s="19">
        <v>44</v>
      </c>
      <c r="M220" s="19">
        <v>518</v>
      </c>
      <c r="N220" s="29">
        <v>0</v>
      </c>
      <c r="O220" s="29">
        <v>0</v>
      </c>
      <c r="P220" s="29">
        <v>9533</v>
      </c>
      <c r="Q220" s="29">
        <v>303</v>
      </c>
      <c r="R220" s="30">
        <v>13264</v>
      </c>
    </row>
    <row r="221" spans="2:18">
      <c r="B221" s="18">
        <v>44742</v>
      </c>
      <c r="C221" s="19">
        <v>433</v>
      </c>
      <c r="D221" s="19">
        <v>0</v>
      </c>
      <c r="E221" s="19">
        <v>0</v>
      </c>
      <c r="F221" s="19">
        <v>1135</v>
      </c>
      <c r="G221" s="29">
        <v>244</v>
      </c>
      <c r="H221" s="19">
        <v>0</v>
      </c>
      <c r="I221" s="19">
        <v>739</v>
      </c>
      <c r="J221" s="19">
        <v>0</v>
      </c>
      <c r="K221" s="19">
        <v>745</v>
      </c>
      <c r="L221" s="19">
        <v>45</v>
      </c>
      <c r="M221" s="19">
        <v>684</v>
      </c>
      <c r="N221" s="29">
        <v>0</v>
      </c>
      <c r="O221" s="29">
        <v>0</v>
      </c>
      <c r="P221" s="29">
        <v>0</v>
      </c>
      <c r="Q221" s="29">
        <v>0</v>
      </c>
      <c r="R221" s="30">
        <v>4025</v>
      </c>
    </row>
    <row r="222" spans="2:18">
      <c r="B222" s="18">
        <v>44773</v>
      </c>
      <c r="C222" s="19">
        <v>438</v>
      </c>
      <c r="D222" s="19">
        <v>0</v>
      </c>
      <c r="E222" s="19">
        <v>0</v>
      </c>
      <c r="F222" s="19">
        <v>1179</v>
      </c>
      <c r="G222" s="29">
        <v>212</v>
      </c>
      <c r="H222" s="19">
        <v>0</v>
      </c>
      <c r="I222" s="19">
        <v>829</v>
      </c>
      <c r="J222" s="19">
        <v>0</v>
      </c>
      <c r="K222" s="19">
        <v>762</v>
      </c>
      <c r="L222" s="19">
        <v>25</v>
      </c>
      <c r="M222" s="19">
        <v>502</v>
      </c>
      <c r="N222" s="29">
        <v>0</v>
      </c>
      <c r="O222" s="29">
        <v>0</v>
      </c>
      <c r="P222" s="29">
        <v>10253</v>
      </c>
      <c r="Q222" s="29">
        <v>216</v>
      </c>
      <c r="R222" s="30">
        <v>14416</v>
      </c>
    </row>
    <row r="223" spans="2:18">
      <c r="B223" s="18">
        <v>44804</v>
      </c>
      <c r="C223" s="19">
        <v>292</v>
      </c>
      <c r="D223" s="19">
        <v>0</v>
      </c>
      <c r="E223" s="19">
        <v>0</v>
      </c>
      <c r="F223" s="19">
        <v>1133</v>
      </c>
      <c r="G223" s="29">
        <v>204</v>
      </c>
      <c r="H223" s="19">
        <v>0</v>
      </c>
      <c r="I223" s="19">
        <v>855</v>
      </c>
      <c r="J223" s="19">
        <v>0</v>
      </c>
      <c r="K223" s="19">
        <v>871</v>
      </c>
      <c r="L223" s="19">
        <v>34</v>
      </c>
      <c r="M223" s="19">
        <v>924</v>
      </c>
      <c r="N223" s="29">
        <v>0</v>
      </c>
      <c r="O223" s="29">
        <v>0</v>
      </c>
      <c r="P223" s="29">
        <v>627</v>
      </c>
      <c r="Q223" s="29">
        <v>91</v>
      </c>
      <c r="R223" s="30">
        <v>5031</v>
      </c>
    </row>
    <row r="224" spans="2:18">
      <c r="B224" s="18">
        <v>44834</v>
      </c>
      <c r="C224" s="19">
        <v>249</v>
      </c>
      <c r="D224" s="19">
        <v>0</v>
      </c>
      <c r="E224" s="19">
        <v>0</v>
      </c>
      <c r="F224" s="19">
        <v>929</v>
      </c>
      <c r="G224" s="29">
        <v>142</v>
      </c>
      <c r="H224" s="19">
        <v>0</v>
      </c>
      <c r="I224" s="19">
        <v>625</v>
      </c>
      <c r="J224" s="19">
        <v>0</v>
      </c>
      <c r="K224" s="19">
        <v>536</v>
      </c>
      <c r="L224" s="19">
        <v>23</v>
      </c>
      <c r="M224" s="19">
        <v>636</v>
      </c>
      <c r="N224" s="29">
        <v>0</v>
      </c>
      <c r="O224" s="29">
        <v>0</v>
      </c>
      <c r="P224" s="29">
        <v>25</v>
      </c>
      <c r="Q224" s="29">
        <v>0</v>
      </c>
      <c r="R224" s="30">
        <v>3165</v>
      </c>
    </row>
    <row r="225" spans="2:18">
      <c r="B225" s="18">
        <v>44865</v>
      </c>
      <c r="C225" s="19">
        <v>166</v>
      </c>
      <c r="D225" s="19">
        <v>0</v>
      </c>
      <c r="E225" s="19">
        <v>0</v>
      </c>
      <c r="F225" s="19">
        <v>725</v>
      </c>
      <c r="G225" s="29">
        <v>70</v>
      </c>
      <c r="H225" s="19">
        <v>0</v>
      </c>
      <c r="I225" s="19">
        <v>556</v>
      </c>
      <c r="J225" s="19">
        <v>0</v>
      </c>
      <c r="K225" s="19">
        <v>332</v>
      </c>
      <c r="L225" s="19">
        <v>15</v>
      </c>
      <c r="M225" s="19">
        <v>351</v>
      </c>
      <c r="N225" s="29">
        <v>0</v>
      </c>
      <c r="O225" s="29">
        <v>0</v>
      </c>
      <c r="P225" s="29">
        <v>7</v>
      </c>
      <c r="Q225" s="29">
        <v>0</v>
      </c>
      <c r="R225" s="30">
        <v>2222</v>
      </c>
    </row>
    <row r="226" spans="2:18">
      <c r="B226" s="18">
        <v>44895</v>
      </c>
      <c r="C226" s="19">
        <v>288</v>
      </c>
      <c r="D226" s="19">
        <v>0</v>
      </c>
      <c r="E226" s="19">
        <v>0</v>
      </c>
      <c r="F226" s="19">
        <v>1321</v>
      </c>
      <c r="G226" s="29">
        <v>266</v>
      </c>
      <c r="H226" s="19">
        <v>0</v>
      </c>
      <c r="I226" s="19">
        <v>1056</v>
      </c>
      <c r="J226" s="19">
        <v>0</v>
      </c>
      <c r="K226" s="19">
        <v>989</v>
      </c>
      <c r="L226" s="19">
        <v>20</v>
      </c>
      <c r="M226" s="19">
        <v>692</v>
      </c>
      <c r="N226" s="29">
        <v>0</v>
      </c>
      <c r="O226" s="29">
        <v>0</v>
      </c>
      <c r="P226" s="29">
        <v>600</v>
      </c>
      <c r="Q226" s="29">
        <v>38</v>
      </c>
      <c r="R226" s="30">
        <v>5270</v>
      </c>
    </row>
    <row r="227" spans="2:18">
      <c r="B227" s="18">
        <v>44926</v>
      </c>
      <c r="C227" s="19">
        <v>307</v>
      </c>
      <c r="D227" s="19">
        <v>0</v>
      </c>
      <c r="E227" s="19">
        <v>0</v>
      </c>
      <c r="F227" s="19">
        <v>1644</v>
      </c>
      <c r="G227" s="29">
        <v>259</v>
      </c>
      <c r="H227" s="19">
        <v>0</v>
      </c>
      <c r="I227" s="19">
        <v>1291</v>
      </c>
      <c r="J227" s="19">
        <v>0</v>
      </c>
      <c r="K227" s="19">
        <v>908</v>
      </c>
      <c r="L227" s="19">
        <v>35</v>
      </c>
      <c r="M227" s="19">
        <v>1194</v>
      </c>
      <c r="N227" s="29">
        <v>0</v>
      </c>
      <c r="O227" s="29">
        <v>0</v>
      </c>
      <c r="P227" s="29">
        <v>278</v>
      </c>
      <c r="Q227" s="29">
        <v>122</v>
      </c>
      <c r="R227" s="30">
        <v>6038</v>
      </c>
    </row>
    <row r="228" spans="2:18">
      <c r="B228" s="18">
        <v>44957</v>
      </c>
      <c r="C228" s="19">
        <v>173</v>
      </c>
      <c r="D228" s="19">
        <v>0</v>
      </c>
      <c r="E228" s="19">
        <v>0</v>
      </c>
      <c r="F228" s="19">
        <v>833</v>
      </c>
      <c r="G228" s="29">
        <v>49</v>
      </c>
      <c r="H228" s="19">
        <v>0</v>
      </c>
      <c r="I228" s="19">
        <v>600</v>
      </c>
      <c r="J228" s="19">
        <v>0</v>
      </c>
      <c r="K228" s="19">
        <v>506</v>
      </c>
      <c r="L228" s="19">
        <v>10</v>
      </c>
      <c r="M228" s="19">
        <v>613</v>
      </c>
      <c r="N228" s="29">
        <v>0</v>
      </c>
      <c r="O228" s="29">
        <v>0</v>
      </c>
      <c r="P228" s="29">
        <v>264</v>
      </c>
      <c r="Q228" s="29">
        <v>210</v>
      </c>
      <c r="R228" s="30">
        <v>3258</v>
      </c>
    </row>
    <row r="229" spans="2:18">
      <c r="B229" s="18">
        <v>44985</v>
      </c>
      <c r="C229" s="19">
        <v>1003</v>
      </c>
      <c r="D229" s="19">
        <v>0</v>
      </c>
      <c r="E229" s="19">
        <v>0</v>
      </c>
      <c r="F229" s="19">
        <v>1070</v>
      </c>
      <c r="G229" s="29">
        <v>359</v>
      </c>
      <c r="H229" s="19">
        <v>0</v>
      </c>
      <c r="I229" s="19">
        <v>983</v>
      </c>
      <c r="J229" s="19">
        <v>0</v>
      </c>
      <c r="K229" s="19">
        <v>507</v>
      </c>
      <c r="L229" s="19">
        <v>12</v>
      </c>
      <c r="M229" s="19">
        <v>642</v>
      </c>
      <c r="N229" s="29">
        <v>0</v>
      </c>
      <c r="O229" s="29">
        <v>0</v>
      </c>
      <c r="P229" s="29">
        <v>174</v>
      </c>
      <c r="Q229" s="29">
        <v>1</v>
      </c>
      <c r="R229" s="30">
        <v>4751</v>
      </c>
    </row>
    <row r="230" spans="2:18">
      <c r="B230" s="18">
        <v>45016</v>
      </c>
      <c r="C230" s="19">
        <v>1319</v>
      </c>
      <c r="D230" s="19">
        <v>0</v>
      </c>
      <c r="E230" s="19">
        <v>0</v>
      </c>
      <c r="F230" s="19">
        <v>1925</v>
      </c>
      <c r="G230" s="29">
        <v>750</v>
      </c>
      <c r="H230" s="19">
        <v>0</v>
      </c>
      <c r="I230" s="19">
        <v>1420</v>
      </c>
      <c r="J230" s="19">
        <v>0</v>
      </c>
      <c r="K230" s="19">
        <v>951</v>
      </c>
      <c r="L230" s="19">
        <v>36</v>
      </c>
      <c r="M230" s="19">
        <v>1081</v>
      </c>
      <c r="N230" s="29">
        <v>0</v>
      </c>
      <c r="O230" s="29">
        <v>1</v>
      </c>
      <c r="P230" s="29">
        <v>106</v>
      </c>
      <c r="Q230" s="29">
        <v>162</v>
      </c>
      <c r="R230" s="30">
        <v>7751</v>
      </c>
    </row>
    <row r="231" spans="2:18">
      <c r="B231" s="18">
        <v>45046</v>
      </c>
      <c r="C231" s="19">
        <v>827</v>
      </c>
      <c r="D231" s="19">
        <v>0</v>
      </c>
      <c r="E231" s="19">
        <v>0</v>
      </c>
      <c r="F231" s="19">
        <v>1357</v>
      </c>
      <c r="G231" s="29">
        <v>383</v>
      </c>
      <c r="H231" s="19">
        <v>0</v>
      </c>
      <c r="I231" s="19">
        <v>1257</v>
      </c>
      <c r="J231" s="19">
        <v>0</v>
      </c>
      <c r="K231" s="19">
        <v>771</v>
      </c>
      <c r="L231" s="19">
        <v>33</v>
      </c>
      <c r="M231" s="19">
        <v>903</v>
      </c>
      <c r="N231" s="29">
        <v>0</v>
      </c>
      <c r="O231" s="29">
        <v>0</v>
      </c>
      <c r="P231" s="29">
        <v>43</v>
      </c>
      <c r="Q231" s="29">
        <v>0</v>
      </c>
      <c r="R231" s="30">
        <v>5574</v>
      </c>
    </row>
    <row r="232" spans="2:18">
      <c r="B232" s="18">
        <v>45077</v>
      </c>
      <c r="C232" s="19">
        <v>655</v>
      </c>
      <c r="D232" s="19">
        <v>0</v>
      </c>
      <c r="E232" s="19">
        <v>0</v>
      </c>
      <c r="F232" s="19">
        <v>1329</v>
      </c>
      <c r="G232" s="29">
        <v>267</v>
      </c>
      <c r="H232" s="19">
        <v>0</v>
      </c>
      <c r="I232" s="19">
        <v>918</v>
      </c>
      <c r="J232" s="19">
        <v>0</v>
      </c>
      <c r="K232" s="19">
        <v>970</v>
      </c>
      <c r="L232" s="19">
        <v>12</v>
      </c>
      <c r="M232" s="19">
        <v>965</v>
      </c>
      <c r="N232" s="29">
        <v>0</v>
      </c>
      <c r="O232" s="29">
        <v>0</v>
      </c>
      <c r="P232" s="29">
        <v>50</v>
      </c>
      <c r="Q232" s="29">
        <v>163</v>
      </c>
      <c r="R232" s="30">
        <v>5329</v>
      </c>
    </row>
    <row r="233" spans="2:18">
      <c r="B233" s="18">
        <v>45107</v>
      </c>
      <c r="C233" s="19">
        <v>689</v>
      </c>
      <c r="D233" s="19">
        <v>0</v>
      </c>
      <c r="E233" s="19">
        <v>0</v>
      </c>
      <c r="F233" s="19">
        <v>1795</v>
      </c>
      <c r="G233" s="29">
        <v>333</v>
      </c>
      <c r="H233" s="19">
        <v>0</v>
      </c>
      <c r="I233" s="19">
        <v>1669</v>
      </c>
      <c r="J233" s="19">
        <v>0</v>
      </c>
      <c r="K233" s="19">
        <v>1617</v>
      </c>
      <c r="L233" s="19">
        <v>32</v>
      </c>
      <c r="M233" s="19">
        <v>1220</v>
      </c>
      <c r="N233" s="29">
        <v>0</v>
      </c>
      <c r="O233" s="29">
        <v>0</v>
      </c>
      <c r="P233" s="29">
        <v>59</v>
      </c>
      <c r="Q233" s="29">
        <v>0</v>
      </c>
      <c r="R233" s="30">
        <v>7414</v>
      </c>
    </row>
    <row r="234" spans="2:18">
      <c r="B234" s="18">
        <v>45138</v>
      </c>
      <c r="C234" s="19">
        <v>718</v>
      </c>
      <c r="D234" s="19">
        <v>0</v>
      </c>
      <c r="E234" s="19">
        <v>0</v>
      </c>
      <c r="F234" s="19">
        <v>1306</v>
      </c>
      <c r="G234" s="29">
        <v>310</v>
      </c>
      <c r="H234" s="19">
        <v>0</v>
      </c>
      <c r="I234" s="19">
        <v>1424</v>
      </c>
      <c r="J234" s="19">
        <v>0</v>
      </c>
      <c r="K234" s="19">
        <v>1348</v>
      </c>
      <c r="L234" s="19">
        <v>17</v>
      </c>
      <c r="M234" s="19">
        <v>839</v>
      </c>
      <c r="N234" s="29">
        <v>0</v>
      </c>
      <c r="O234" s="29">
        <v>0</v>
      </c>
      <c r="P234" s="29">
        <v>17</v>
      </c>
      <c r="Q234" s="29">
        <v>261</v>
      </c>
      <c r="R234" s="30">
        <v>6240</v>
      </c>
    </row>
    <row r="235" spans="2:18">
      <c r="B235" s="18">
        <v>45169</v>
      </c>
      <c r="C235" s="19">
        <v>683</v>
      </c>
      <c r="D235" s="19">
        <v>0</v>
      </c>
      <c r="E235" s="19">
        <v>0</v>
      </c>
      <c r="F235" s="19">
        <v>1689</v>
      </c>
      <c r="G235" s="29">
        <v>339</v>
      </c>
      <c r="H235" s="19">
        <v>0</v>
      </c>
      <c r="I235" s="19">
        <v>1982</v>
      </c>
      <c r="J235" s="19">
        <v>0</v>
      </c>
      <c r="K235" s="19">
        <v>2148</v>
      </c>
      <c r="L235" s="19">
        <v>21</v>
      </c>
      <c r="M235" s="19">
        <v>1248</v>
      </c>
      <c r="N235" s="29">
        <v>0</v>
      </c>
      <c r="O235" s="29">
        <v>0</v>
      </c>
      <c r="P235" s="29">
        <v>7</v>
      </c>
      <c r="Q235" s="29">
        <v>0</v>
      </c>
      <c r="R235" s="30">
        <v>8117</v>
      </c>
    </row>
    <row r="236" spans="2:18">
      <c r="B236" s="18">
        <v>45199</v>
      </c>
      <c r="C236" s="19">
        <v>421</v>
      </c>
      <c r="D236" s="19">
        <v>0</v>
      </c>
      <c r="E236" s="19">
        <v>0</v>
      </c>
      <c r="F236" s="19">
        <v>641</v>
      </c>
      <c r="G236" s="29">
        <v>525</v>
      </c>
      <c r="H236" s="19">
        <v>0</v>
      </c>
      <c r="I236" s="19">
        <v>1476</v>
      </c>
      <c r="J236" s="19">
        <v>0</v>
      </c>
      <c r="K236" s="19">
        <v>1232</v>
      </c>
      <c r="L236" s="19">
        <v>8</v>
      </c>
      <c r="M236" s="19">
        <v>901</v>
      </c>
      <c r="N236" s="29">
        <v>0</v>
      </c>
      <c r="O236" s="29">
        <v>0</v>
      </c>
      <c r="P236" s="29">
        <v>0</v>
      </c>
      <c r="Q236" s="29">
        <v>27</v>
      </c>
      <c r="R236" s="30">
        <v>5231</v>
      </c>
    </row>
    <row r="237" spans="2:18">
      <c r="B237" s="18">
        <v>45230</v>
      </c>
      <c r="C237" s="19">
        <v>430</v>
      </c>
      <c r="D237" s="19">
        <v>0</v>
      </c>
      <c r="E237" s="19">
        <v>0</v>
      </c>
      <c r="F237" s="19">
        <v>1135</v>
      </c>
      <c r="G237" s="29">
        <v>159</v>
      </c>
      <c r="H237" s="19">
        <v>0</v>
      </c>
      <c r="I237" s="19">
        <v>1929</v>
      </c>
      <c r="J237" s="19">
        <v>0</v>
      </c>
      <c r="K237" s="19">
        <v>1346</v>
      </c>
      <c r="L237" s="19">
        <v>9</v>
      </c>
      <c r="M237" s="19">
        <v>1027</v>
      </c>
      <c r="N237" s="29">
        <v>0</v>
      </c>
      <c r="O237" s="29">
        <v>0</v>
      </c>
      <c r="P237" s="29">
        <v>3294</v>
      </c>
      <c r="Q237" s="29">
        <v>0</v>
      </c>
      <c r="R237" s="30">
        <v>9329</v>
      </c>
    </row>
    <row r="238" spans="2:18">
      <c r="B238" s="18">
        <v>45260</v>
      </c>
      <c r="C238" s="19">
        <v>454</v>
      </c>
      <c r="D238" s="19">
        <v>0</v>
      </c>
      <c r="E238" s="19">
        <v>0</v>
      </c>
      <c r="F238" s="19">
        <v>1127</v>
      </c>
      <c r="G238" s="29">
        <v>139</v>
      </c>
      <c r="H238" s="19">
        <v>0</v>
      </c>
      <c r="I238" s="19">
        <v>1940</v>
      </c>
      <c r="J238" s="19">
        <v>0</v>
      </c>
      <c r="K238" s="19">
        <v>1285</v>
      </c>
      <c r="L238" s="19">
        <v>29</v>
      </c>
      <c r="M238" s="19">
        <v>1073</v>
      </c>
      <c r="N238" s="29">
        <v>0</v>
      </c>
      <c r="O238" s="29">
        <v>0</v>
      </c>
      <c r="P238" s="29">
        <v>3379</v>
      </c>
      <c r="Q238" s="29">
        <v>32</v>
      </c>
      <c r="R238" s="30">
        <v>9458</v>
      </c>
    </row>
    <row r="239" spans="2:18">
      <c r="B239" s="18">
        <v>45291</v>
      </c>
      <c r="C239" s="19">
        <v>536</v>
      </c>
      <c r="D239" s="19">
        <v>0</v>
      </c>
      <c r="E239" s="19">
        <v>0</v>
      </c>
      <c r="F239" s="19">
        <v>1121</v>
      </c>
      <c r="G239" s="29">
        <v>162</v>
      </c>
      <c r="H239" s="19">
        <v>0</v>
      </c>
      <c r="I239" s="19">
        <v>2063</v>
      </c>
      <c r="J239" s="19">
        <v>0</v>
      </c>
      <c r="K239" s="19">
        <v>1332</v>
      </c>
      <c r="L239" s="19">
        <v>22</v>
      </c>
      <c r="M239" s="19">
        <v>1413</v>
      </c>
      <c r="N239" s="29">
        <v>0</v>
      </c>
      <c r="O239" s="29">
        <v>0</v>
      </c>
      <c r="P239" s="29">
        <v>2535</v>
      </c>
      <c r="Q239" s="29">
        <v>0</v>
      </c>
      <c r="R239" s="30">
        <v>9184</v>
      </c>
    </row>
    <row r="240" spans="2:18">
      <c r="B240" s="18">
        <v>45322</v>
      </c>
      <c r="C240" s="19">
        <v>241</v>
      </c>
      <c r="D240" s="19">
        <v>0</v>
      </c>
      <c r="E240" s="19">
        <v>0</v>
      </c>
      <c r="F240" s="19">
        <v>874</v>
      </c>
      <c r="G240" s="29">
        <v>76</v>
      </c>
      <c r="H240" s="19">
        <v>0</v>
      </c>
      <c r="I240" s="19">
        <v>713</v>
      </c>
      <c r="J240" s="19">
        <v>0</v>
      </c>
      <c r="K240" s="19">
        <v>805</v>
      </c>
      <c r="L240" s="19">
        <v>4</v>
      </c>
      <c r="M240" s="19">
        <v>858</v>
      </c>
      <c r="N240" s="29">
        <v>0</v>
      </c>
      <c r="O240" s="29">
        <v>0</v>
      </c>
      <c r="P240" s="29">
        <v>829</v>
      </c>
      <c r="Q240" s="29">
        <v>37</v>
      </c>
      <c r="R240" s="30">
        <v>4437</v>
      </c>
    </row>
    <row r="241" spans="2:18">
      <c r="B241" s="18">
        <v>45351</v>
      </c>
      <c r="C241" s="19">
        <v>1444</v>
      </c>
      <c r="D241" s="19">
        <v>0</v>
      </c>
      <c r="E241" s="19">
        <v>0</v>
      </c>
      <c r="F241" s="19">
        <v>665</v>
      </c>
      <c r="G241" s="29">
        <v>1465</v>
      </c>
      <c r="H241" s="19">
        <v>0</v>
      </c>
      <c r="I241" s="19">
        <v>963</v>
      </c>
      <c r="J241" s="19">
        <v>0</v>
      </c>
      <c r="K241" s="19">
        <v>1012</v>
      </c>
      <c r="L241" s="19">
        <v>17</v>
      </c>
      <c r="M241" s="19">
        <v>994</v>
      </c>
      <c r="N241" s="29">
        <v>0</v>
      </c>
      <c r="O241" s="29">
        <v>0</v>
      </c>
      <c r="P241" s="29">
        <v>398</v>
      </c>
      <c r="Q241" s="29">
        <v>0</v>
      </c>
      <c r="R241" s="30">
        <v>6958</v>
      </c>
    </row>
    <row r="242" spans="2:18">
      <c r="B242" s="18">
        <v>45382</v>
      </c>
      <c r="C242" s="19">
        <v>1231</v>
      </c>
      <c r="D242" s="19">
        <v>0</v>
      </c>
      <c r="E242" s="19">
        <v>0</v>
      </c>
      <c r="F242" s="19">
        <v>1628</v>
      </c>
      <c r="G242" s="29">
        <v>310</v>
      </c>
      <c r="H242" s="19">
        <v>0</v>
      </c>
      <c r="I242" s="19">
        <v>1368</v>
      </c>
      <c r="J242" s="19">
        <v>0</v>
      </c>
      <c r="K242" s="19">
        <v>1980</v>
      </c>
      <c r="L242" s="19">
        <v>24</v>
      </c>
      <c r="M242" s="19">
        <v>1359</v>
      </c>
      <c r="N242" s="29">
        <v>0</v>
      </c>
      <c r="O242" s="29">
        <v>0</v>
      </c>
      <c r="P242" s="29">
        <v>753</v>
      </c>
      <c r="Q242" s="29">
        <v>607</v>
      </c>
      <c r="R242" s="30">
        <v>9260</v>
      </c>
    </row>
    <row r="243" spans="2:18">
      <c r="B243" s="18">
        <v>45412</v>
      </c>
      <c r="C243" s="19">
        <v>432</v>
      </c>
      <c r="D243" s="19">
        <v>0</v>
      </c>
      <c r="E243" s="19">
        <v>0</v>
      </c>
      <c r="F243" s="19">
        <v>1647</v>
      </c>
      <c r="G243" s="29">
        <v>29</v>
      </c>
      <c r="H243" s="19">
        <v>0</v>
      </c>
      <c r="I243" s="19">
        <v>964</v>
      </c>
      <c r="J243" s="19">
        <v>0</v>
      </c>
      <c r="K243" s="19">
        <v>935</v>
      </c>
      <c r="L243" s="19">
        <v>16</v>
      </c>
      <c r="M243" s="19">
        <v>995</v>
      </c>
      <c r="N243" s="29">
        <v>0</v>
      </c>
      <c r="O243" s="29">
        <v>0</v>
      </c>
      <c r="P243" s="29">
        <v>598</v>
      </c>
      <c r="Q243" s="29">
        <v>783</v>
      </c>
      <c r="R243" s="30">
        <v>6399</v>
      </c>
    </row>
    <row r="244" spans="2:18">
      <c r="B244" s="18">
        <v>45443</v>
      </c>
      <c r="C244" s="19">
        <v>831</v>
      </c>
      <c r="D244" s="19">
        <v>0</v>
      </c>
      <c r="E244" s="19">
        <v>0</v>
      </c>
      <c r="F244" s="19">
        <v>1984</v>
      </c>
      <c r="G244" s="29">
        <v>64</v>
      </c>
      <c r="H244" s="19">
        <v>0</v>
      </c>
      <c r="I244" s="19">
        <v>1317</v>
      </c>
      <c r="J244" s="19">
        <v>0</v>
      </c>
      <c r="K244" s="19">
        <v>1871</v>
      </c>
      <c r="L244" s="19">
        <v>25</v>
      </c>
      <c r="M244" s="19">
        <v>1506</v>
      </c>
      <c r="N244" s="29">
        <v>0</v>
      </c>
      <c r="O244" s="29">
        <v>0</v>
      </c>
      <c r="P244" s="29">
        <v>350</v>
      </c>
      <c r="Q244" s="29">
        <v>203</v>
      </c>
      <c r="R244" s="30">
        <v>8151</v>
      </c>
    </row>
    <row r="245" spans="2:18">
      <c r="B245" s="18">
        <v>45473</v>
      </c>
      <c r="C245" s="19">
        <v>808</v>
      </c>
      <c r="D245" s="19">
        <v>0</v>
      </c>
      <c r="E245" s="19">
        <v>0</v>
      </c>
      <c r="F245" s="19">
        <v>1829</v>
      </c>
      <c r="G245" s="29">
        <v>50</v>
      </c>
      <c r="H245" s="19">
        <v>0</v>
      </c>
      <c r="I245" s="19">
        <v>1147</v>
      </c>
      <c r="J245" s="19">
        <v>0</v>
      </c>
      <c r="K245" s="19">
        <v>1986</v>
      </c>
      <c r="L245" s="19">
        <v>28</v>
      </c>
      <c r="M245" s="19">
        <v>1472</v>
      </c>
      <c r="N245" s="29">
        <v>0</v>
      </c>
      <c r="O245" s="29">
        <v>0</v>
      </c>
      <c r="P245" s="29">
        <v>61</v>
      </c>
      <c r="Q245" s="29">
        <v>0</v>
      </c>
      <c r="R245" s="30">
        <v>7381</v>
      </c>
    </row>
    <row r="246" spans="2:18">
      <c r="B246" s="18">
        <v>45504</v>
      </c>
      <c r="C246" s="19">
        <v>652</v>
      </c>
      <c r="D246" s="19">
        <v>0</v>
      </c>
      <c r="E246" s="19">
        <v>0</v>
      </c>
      <c r="F246" s="19">
        <v>1567</v>
      </c>
      <c r="G246" s="29">
        <v>71</v>
      </c>
      <c r="H246" s="19">
        <v>0</v>
      </c>
      <c r="I246" s="19">
        <v>1053</v>
      </c>
      <c r="J246" s="19">
        <v>0</v>
      </c>
      <c r="K246" s="19">
        <v>1950</v>
      </c>
      <c r="L246" s="19">
        <v>27</v>
      </c>
      <c r="M246" s="19">
        <v>1342</v>
      </c>
      <c r="N246" s="29">
        <v>0</v>
      </c>
      <c r="O246" s="29">
        <v>0</v>
      </c>
      <c r="P246" s="29">
        <v>23</v>
      </c>
      <c r="Q246" s="29">
        <v>1</v>
      </c>
      <c r="R246" s="30">
        <v>6686</v>
      </c>
    </row>
    <row r="247" spans="2:18">
      <c r="B247" s="18">
        <v>45535</v>
      </c>
      <c r="C247" s="19">
        <v>731</v>
      </c>
      <c r="D247" s="19">
        <v>0</v>
      </c>
      <c r="E247" s="19">
        <v>0</v>
      </c>
      <c r="F247" s="19">
        <v>2326</v>
      </c>
      <c r="G247" s="29">
        <v>69</v>
      </c>
      <c r="H247" s="19">
        <v>0</v>
      </c>
      <c r="I247" s="19">
        <v>1376</v>
      </c>
      <c r="J247" s="19">
        <v>0</v>
      </c>
      <c r="K247" s="19">
        <v>2620</v>
      </c>
      <c r="L247" s="19">
        <v>30</v>
      </c>
      <c r="M247" s="19">
        <v>1517</v>
      </c>
      <c r="N247" s="29">
        <v>0</v>
      </c>
      <c r="O247" s="29">
        <v>0</v>
      </c>
      <c r="P247" s="29">
        <v>5</v>
      </c>
      <c r="Q247" s="29">
        <v>394</v>
      </c>
      <c r="R247" s="30">
        <v>9068</v>
      </c>
    </row>
    <row r="248" spans="2:18">
      <c r="B248" s="18">
        <v>45565</v>
      </c>
      <c r="C248" s="19">
        <v>456</v>
      </c>
      <c r="D248" s="19">
        <v>0</v>
      </c>
      <c r="E248" s="19">
        <v>0</v>
      </c>
      <c r="F248" s="19">
        <v>1634</v>
      </c>
      <c r="G248" s="29">
        <v>43</v>
      </c>
      <c r="H248" s="19">
        <v>0</v>
      </c>
      <c r="I248" s="19">
        <v>804</v>
      </c>
      <c r="J248" s="19">
        <v>0</v>
      </c>
      <c r="K248" s="19">
        <v>2047</v>
      </c>
      <c r="L248" s="19">
        <v>34</v>
      </c>
      <c r="M248" s="19">
        <v>1074</v>
      </c>
      <c r="N248" s="29">
        <v>0</v>
      </c>
      <c r="O248" s="29">
        <v>0</v>
      </c>
      <c r="P248" s="29">
        <v>11</v>
      </c>
      <c r="Q248" s="29">
        <v>0</v>
      </c>
      <c r="R248" s="30">
        <v>6103</v>
      </c>
    </row>
    <row r="249" spans="2:18">
      <c r="B249" s="18">
        <v>45596</v>
      </c>
      <c r="C249" s="19">
        <v>686</v>
      </c>
      <c r="D249" s="19">
        <v>0</v>
      </c>
      <c r="E249" s="19">
        <v>0</v>
      </c>
      <c r="F249" s="19">
        <v>2209</v>
      </c>
      <c r="G249" s="29">
        <v>75</v>
      </c>
      <c r="H249" s="19">
        <v>0</v>
      </c>
      <c r="I249" s="19">
        <v>1067</v>
      </c>
      <c r="J249" s="19">
        <v>0</v>
      </c>
      <c r="K249" s="19">
        <v>2710</v>
      </c>
      <c r="L249" s="19">
        <v>32</v>
      </c>
      <c r="M249" s="19">
        <v>1544</v>
      </c>
      <c r="N249" s="29">
        <v>0</v>
      </c>
      <c r="O249" s="29">
        <v>0</v>
      </c>
      <c r="P249" s="29">
        <v>2712</v>
      </c>
      <c r="Q249" s="29">
        <v>131</v>
      </c>
      <c r="R249" s="30">
        <v>11166</v>
      </c>
    </row>
    <row r="250" spans="2:18">
      <c r="B250" s="18">
        <v>45626</v>
      </c>
      <c r="C250" s="19">
        <v>539</v>
      </c>
      <c r="D250" s="19">
        <v>0</v>
      </c>
      <c r="E250" s="19">
        <v>0</v>
      </c>
      <c r="F250" s="19">
        <v>1739</v>
      </c>
      <c r="G250" s="29">
        <v>138</v>
      </c>
      <c r="H250" s="19">
        <v>0</v>
      </c>
      <c r="I250" s="19">
        <v>1006</v>
      </c>
      <c r="J250" s="19">
        <v>0</v>
      </c>
      <c r="K250" s="19">
        <v>2105</v>
      </c>
      <c r="L250" s="19">
        <v>18</v>
      </c>
      <c r="M250" s="19">
        <v>1140</v>
      </c>
      <c r="N250" s="29">
        <v>0</v>
      </c>
      <c r="O250" s="29">
        <v>0</v>
      </c>
      <c r="P250" s="29">
        <v>787</v>
      </c>
      <c r="Q250" s="29">
        <v>195</v>
      </c>
      <c r="R250" s="30">
        <v>7667</v>
      </c>
    </row>
    <row r="251" spans="2:18">
      <c r="B251" s="18">
        <v>45657</v>
      </c>
      <c r="C251" s="19">
        <v>538</v>
      </c>
      <c r="D251" s="19">
        <v>0</v>
      </c>
      <c r="E251" s="19">
        <v>0</v>
      </c>
      <c r="F251" s="19">
        <v>1798</v>
      </c>
      <c r="G251" s="29">
        <v>106</v>
      </c>
      <c r="H251" s="19">
        <v>0</v>
      </c>
      <c r="I251" s="19">
        <v>877</v>
      </c>
      <c r="J251" s="19">
        <v>0</v>
      </c>
      <c r="K251" s="19">
        <v>2251</v>
      </c>
      <c r="L251" s="19">
        <v>28</v>
      </c>
      <c r="M251" s="19">
        <v>1108</v>
      </c>
      <c r="N251" s="29">
        <v>0</v>
      </c>
      <c r="O251" s="29">
        <v>0</v>
      </c>
      <c r="P251" s="29">
        <v>907</v>
      </c>
      <c r="Q251" s="29">
        <v>125</v>
      </c>
      <c r="R251" s="30">
        <v>7738</v>
      </c>
    </row>
    <row r="252" spans="2:18">
      <c r="B252" s="18">
        <v>45688</v>
      </c>
      <c r="C252" s="19">
        <v>309</v>
      </c>
      <c r="D252" s="19">
        <v>0</v>
      </c>
      <c r="E252" s="19">
        <v>0</v>
      </c>
      <c r="F252" s="19">
        <v>1525</v>
      </c>
      <c r="G252" s="29">
        <v>135</v>
      </c>
      <c r="H252" s="19">
        <v>0</v>
      </c>
      <c r="I252" s="19">
        <v>607</v>
      </c>
      <c r="J252" s="19">
        <v>0</v>
      </c>
      <c r="K252" s="19">
        <v>1949</v>
      </c>
      <c r="L252" s="19">
        <v>3</v>
      </c>
      <c r="M252" s="19">
        <v>1179</v>
      </c>
      <c r="N252" s="29">
        <v>0</v>
      </c>
      <c r="O252" s="29">
        <v>0</v>
      </c>
      <c r="P252" s="29">
        <v>459</v>
      </c>
      <c r="Q252" s="29">
        <v>0</v>
      </c>
      <c r="R252" s="30">
        <v>6166</v>
      </c>
    </row>
    <row r="253" spans="2:18">
      <c r="B253" s="18">
        <v>45716</v>
      </c>
      <c r="C253" s="19">
        <v>1018</v>
      </c>
      <c r="D253" s="19">
        <v>0</v>
      </c>
      <c r="E253" s="19">
        <v>0</v>
      </c>
      <c r="F253" s="19">
        <v>1698</v>
      </c>
      <c r="G253" s="29">
        <v>1013</v>
      </c>
      <c r="H253" s="19">
        <v>0</v>
      </c>
      <c r="I253" s="19">
        <v>611</v>
      </c>
      <c r="J253" s="19">
        <v>0</v>
      </c>
      <c r="K253" s="19">
        <v>1315</v>
      </c>
      <c r="L253" s="19">
        <v>11</v>
      </c>
      <c r="M253" s="19">
        <v>621</v>
      </c>
      <c r="N253" s="29">
        <v>0</v>
      </c>
      <c r="O253" s="29">
        <v>0</v>
      </c>
      <c r="P253" s="29">
        <v>138</v>
      </c>
      <c r="Q253" s="29">
        <v>0</v>
      </c>
      <c r="R253" s="30">
        <v>6425</v>
      </c>
    </row>
    <row r="254" spans="2:18">
      <c r="B254" s="18">
        <v>45747</v>
      </c>
      <c r="C254" s="19">
        <v>353</v>
      </c>
      <c r="D254" s="19">
        <v>0</v>
      </c>
      <c r="E254" s="19">
        <v>0</v>
      </c>
      <c r="F254" s="19">
        <v>1083</v>
      </c>
      <c r="G254" s="29">
        <v>723</v>
      </c>
      <c r="H254" s="19">
        <v>0</v>
      </c>
      <c r="I254" s="19">
        <v>601</v>
      </c>
      <c r="J254" s="19">
        <v>0</v>
      </c>
      <c r="K254" s="19">
        <v>1518</v>
      </c>
      <c r="L254" s="19">
        <v>4</v>
      </c>
      <c r="M254" s="19">
        <v>787</v>
      </c>
      <c r="N254" s="29">
        <v>0</v>
      </c>
      <c r="O254" s="29">
        <v>0</v>
      </c>
      <c r="P254" s="29">
        <v>256</v>
      </c>
      <c r="Q254" s="29">
        <v>432</v>
      </c>
      <c r="R254" s="30">
        <v>5757</v>
      </c>
    </row>
    <row r="255" spans="2:18">
      <c r="B255" s="18">
        <v>45777</v>
      </c>
      <c r="C255" s="19">
        <v>625</v>
      </c>
      <c r="D255" s="19">
        <v>0</v>
      </c>
      <c r="E255" s="19">
        <v>0</v>
      </c>
      <c r="F255" s="19">
        <v>1669</v>
      </c>
      <c r="G255" s="29">
        <v>736</v>
      </c>
      <c r="H255" s="19">
        <v>0</v>
      </c>
      <c r="I255" s="19">
        <v>1496</v>
      </c>
      <c r="J255" s="19">
        <v>0</v>
      </c>
      <c r="K255" s="19">
        <v>3163</v>
      </c>
      <c r="L255" s="19">
        <v>19</v>
      </c>
      <c r="M255" s="19">
        <v>1858</v>
      </c>
      <c r="N255" s="29">
        <v>0</v>
      </c>
      <c r="O255" s="29">
        <v>0</v>
      </c>
      <c r="P255" s="29">
        <v>339</v>
      </c>
      <c r="Q255" s="29">
        <v>0</v>
      </c>
      <c r="R255" s="30">
        <v>9905</v>
      </c>
    </row>
    <row r="256" spans="2:18">
      <c r="B256" s="18">
        <v>45808</v>
      </c>
      <c r="C256" s="19">
        <v>419</v>
      </c>
      <c r="D256" s="19">
        <v>0</v>
      </c>
      <c r="E256" s="19">
        <v>0</v>
      </c>
      <c r="F256" s="19">
        <v>1892</v>
      </c>
      <c r="G256" s="29">
        <v>329</v>
      </c>
      <c r="H256" s="19">
        <v>0</v>
      </c>
      <c r="I256" s="19">
        <v>1923</v>
      </c>
      <c r="J256" s="19">
        <v>0</v>
      </c>
      <c r="K256" s="19">
        <v>2849</v>
      </c>
      <c r="L256" s="19">
        <v>17</v>
      </c>
      <c r="M256" s="19">
        <v>1821</v>
      </c>
      <c r="N256" s="29">
        <v>0</v>
      </c>
      <c r="O256" s="29">
        <v>0</v>
      </c>
      <c r="P256" s="29">
        <v>146</v>
      </c>
      <c r="Q256" s="29">
        <v>0</v>
      </c>
      <c r="R256" s="30">
        <v>9396</v>
      </c>
    </row>
    <row r="257" spans="2:18">
      <c r="B257" s="18">
        <v>45838</v>
      </c>
      <c r="C257" s="19">
        <v>263</v>
      </c>
      <c r="D257" s="19">
        <v>0</v>
      </c>
      <c r="E257" s="19">
        <v>0</v>
      </c>
      <c r="F257" s="19">
        <v>1978</v>
      </c>
      <c r="G257" s="29">
        <v>298</v>
      </c>
      <c r="H257" s="19">
        <v>0</v>
      </c>
      <c r="I257" s="19">
        <v>1777</v>
      </c>
      <c r="J257" s="19">
        <v>0</v>
      </c>
      <c r="K257" s="19">
        <v>2280</v>
      </c>
      <c r="L257" s="19">
        <v>22</v>
      </c>
      <c r="M257" s="19">
        <v>1353</v>
      </c>
      <c r="N257" s="29">
        <v>0</v>
      </c>
      <c r="O257" s="29">
        <v>0</v>
      </c>
      <c r="P257" s="29">
        <v>72</v>
      </c>
      <c r="Q257" s="29">
        <v>674</v>
      </c>
      <c r="R257" s="30">
        <v>8717</v>
      </c>
    </row>
    <row r="258" spans="2:18">
      <c r="B258" s="18">
        <v>45869</v>
      </c>
      <c r="C258" s="19">
        <v>206</v>
      </c>
      <c r="D258" s="19">
        <v>0</v>
      </c>
      <c r="E258" s="19">
        <v>0</v>
      </c>
      <c r="F258" s="19">
        <v>3261</v>
      </c>
      <c r="G258" s="29">
        <v>312</v>
      </c>
      <c r="H258" s="19">
        <v>0</v>
      </c>
      <c r="I258" s="19">
        <v>2448</v>
      </c>
      <c r="J258" s="19">
        <v>0</v>
      </c>
      <c r="K258" s="19">
        <v>2408</v>
      </c>
      <c r="L258" s="19">
        <v>18</v>
      </c>
      <c r="M258" s="19">
        <v>1989</v>
      </c>
      <c r="N258" s="29">
        <v>0</v>
      </c>
      <c r="O258" s="29">
        <v>0</v>
      </c>
      <c r="P258" s="29">
        <v>9</v>
      </c>
      <c r="Q258" s="29">
        <v>0</v>
      </c>
      <c r="R258" s="30">
        <v>10651</v>
      </c>
    </row>
    <row r="259" spans="2:18">
      <c r="B259" s="18">
        <v>45900</v>
      </c>
      <c r="C259" s="19">
        <v>139</v>
      </c>
      <c r="D259" s="19">
        <v>0</v>
      </c>
      <c r="E259" s="19">
        <v>0</v>
      </c>
      <c r="F259" s="19">
        <v>2777</v>
      </c>
      <c r="G259" s="29">
        <v>236</v>
      </c>
      <c r="H259" s="19">
        <v>0</v>
      </c>
      <c r="I259" s="19">
        <v>1654</v>
      </c>
      <c r="J259" s="19">
        <v>0</v>
      </c>
      <c r="K259" s="19">
        <v>1976</v>
      </c>
      <c r="L259" s="19">
        <v>16</v>
      </c>
      <c r="M259" s="19">
        <v>1716</v>
      </c>
      <c r="N259" s="29">
        <v>0</v>
      </c>
      <c r="O259" s="29">
        <v>0</v>
      </c>
      <c r="P259" s="29">
        <v>8</v>
      </c>
      <c r="Q259" s="29">
        <v>1</v>
      </c>
      <c r="R259" s="30">
        <v>8523</v>
      </c>
    </row>
    <row r="260" spans="2:18">
      <c r="B260" s="18">
        <v>45930</v>
      </c>
      <c r="C260" s="19">
        <v>59</v>
      </c>
      <c r="D260" s="19">
        <v>0</v>
      </c>
      <c r="E260" s="19">
        <v>0</v>
      </c>
      <c r="F260" s="19">
        <v>1808</v>
      </c>
      <c r="G260" s="29">
        <v>225</v>
      </c>
      <c r="H260" s="19">
        <v>0</v>
      </c>
      <c r="I260" s="19">
        <v>799</v>
      </c>
      <c r="J260" s="19">
        <v>0</v>
      </c>
      <c r="K260" s="19">
        <v>1467</v>
      </c>
      <c r="L260" s="19">
        <v>24</v>
      </c>
      <c r="M260" s="19">
        <v>1523</v>
      </c>
      <c r="N260" s="29">
        <v>0</v>
      </c>
      <c r="O260" s="29">
        <v>0</v>
      </c>
      <c r="P260" s="29">
        <v>1552</v>
      </c>
      <c r="Q260" s="29">
        <v>14</v>
      </c>
      <c r="R260" s="30">
        <v>7471</v>
      </c>
    </row>
    <row r="261" spans="2:18">
      <c r="B261" s="73" t="s">
        <v>4</v>
      </c>
      <c r="C261" s="73"/>
      <c r="D261" s="7"/>
      <c r="E261" s="7"/>
      <c r="F261" s="7"/>
      <c r="G261" s="7"/>
      <c r="H261" s="7"/>
      <c r="I261" s="7"/>
    </row>
    <row r="262" spans="2:18">
      <c r="B262" s="8" t="s">
        <v>23</v>
      </c>
      <c r="C262" s="9"/>
      <c r="D262" s="10"/>
      <c r="E262" s="10"/>
      <c r="F262" s="10"/>
      <c r="G262" s="10"/>
      <c r="H262" s="10"/>
      <c r="I262" s="11"/>
    </row>
    <row r="263" spans="2:18">
      <c r="B263" s="70" t="s">
        <v>24</v>
      </c>
      <c r="C263" s="70"/>
      <c r="D263" s="70"/>
      <c r="E263" s="70"/>
      <c r="F263" s="70"/>
      <c r="G263" s="12"/>
      <c r="H263" s="12"/>
      <c r="I263" s="13"/>
    </row>
    <row r="264" spans="2:18">
      <c r="B264" s="70" t="s">
        <v>25</v>
      </c>
      <c r="C264" s="70"/>
      <c r="D264" s="70"/>
      <c r="E264" s="70"/>
      <c r="F264" s="70"/>
      <c r="G264" s="14"/>
      <c r="H264" s="14"/>
      <c r="I264" s="15"/>
    </row>
    <row r="265" spans="2:18" ht="16.5" thickBot="1">
      <c r="B265" s="70" t="s">
        <v>26</v>
      </c>
      <c r="C265" s="70"/>
      <c r="D265" s="70"/>
      <c r="E265" s="70"/>
      <c r="F265" s="70"/>
      <c r="G265" s="16"/>
      <c r="H265" s="16"/>
      <c r="I265" s="17"/>
    </row>
    <row r="266" spans="2:18" ht="15.75" thickTop="1">
      <c r="B266" s="70" t="s">
        <v>27</v>
      </c>
      <c r="C266" s="70"/>
      <c r="D266" s="70"/>
      <c r="E266" s="70"/>
      <c r="F266" s="70"/>
      <c r="G266" s="70"/>
      <c r="H266" s="70"/>
      <c r="I266" s="70"/>
    </row>
  </sheetData>
  <mergeCells count="6">
    <mergeCell ref="B265:F265"/>
    <mergeCell ref="B266:I266"/>
    <mergeCell ref="C4:M4"/>
    <mergeCell ref="B261:C261"/>
    <mergeCell ref="B263:F263"/>
    <mergeCell ref="B264:F264"/>
  </mergeCells>
  <phoneticPr fontId="12" type="noConversion"/>
  <pageMargins left="0.7" right="0.7" top="0.75" bottom="0.75" header="0.3" footer="0.3"/>
  <pageSetup scale="23" orientation="portrait" r:id="rId1"/>
  <rowBreaks count="1" manualBreakCount="1">
    <brk id="191" max="18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0812-C043-4A4B-AECB-213BFFD85658}">
  <dimension ref="B2:R266"/>
  <sheetViews>
    <sheetView showGridLines="0" workbookViewId="0">
      <pane ySplit="5" topLeftCell="A242" activePane="bottomLeft" state="frozen"/>
      <selection pane="bottomLeft" activeCell="B2" sqref="B2"/>
      <selection activeCell="C258" sqref="C258"/>
    </sheetView>
  </sheetViews>
  <sheetFormatPr defaultRowHeight="15"/>
  <cols>
    <col min="1" max="1" width="9.140625" style="1"/>
    <col min="2" max="2" width="10.42578125" style="1" bestFit="1" customWidth="1"/>
    <col min="3" max="3" width="14" style="1" bestFit="1" customWidth="1"/>
    <col min="4" max="4" width="12.7109375" style="1" bestFit="1" customWidth="1"/>
    <col min="5" max="5" width="14.85546875" style="1" bestFit="1" customWidth="1"/>
    <col min="6" max="6" width="11.85546875" style="1" bestFit="1" customWidth="1"/>
    <col min="7" max="7" width="12.85546875" style="1" bestFit="1" customWidth="1"/>
    <col min="8" max="8" width="10.42578125" style="1" bestFit="1" customWidth="1"/>
    <col min="9" max="9" width="12.7109375" style="1" bestFit="1" customWidth="1"/>
    <col min="10" max="10" width="13.42578125" style="1" bestFit="1" customWidth="1"/>
    <col min="11" max="11" width="14.140625" style="1" bestFit="1" customWidth="1"/>
    <col min="12" max="12" width="13.140625" style="1" bestFit="1" customWidth="1"/>
    <col min="13" max="13" width="13.28515625" style="1" bestFit="1" customWidth="1"/>
    <col min="14" max="17" width="14.85546875" style="35" customWidth="1"/>
    <col min="18" max="18" width="11" style="1" customWidth="1"/>
    <col min="19" max="16384" width="9.140625" style="1"/>
  </cols>
  <sheetData>
    <row r="2" spans="2:18" ht="20.25">
      <c r="B2" s="3" t="s">
        <v>5</v>
      </c>
    </row>
    <row r="3" spans="2:18" ht="16.5" thickBot="1">
      <c r="B3" s="2" t="s">
        <v>1</v>
      </c>
    </row>
    <row r="4" spans="2:18" ht="16.5" thickTop="1" thickBot="1">
      <c r="B4" s="26"/>
      <c r="C4" s="74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6"/>
      <c r="N4" s="27"/>
      <c r="O4" s="27"/>
      <c r="P4" s="27"/>
      <c r="Q4" s="27"/>
      <c r="R4" s="27"/>
    </row>
    <row r="5" spans="2:18" ht="61.5" thickTop="1" thickBot="1">
      <c r="B5" s="6" t="s">
        <v>2</v>
      </c>
      <c r="C5" s="20" t="s">
        <v>7</v>
      </c>
      <c r="D5" s="65" t="s">
        <v>8</v>
      </c>
      <c r="E5" s="66" t="s">
        <v>9</v>
      </c>
      <c r="F5" s="20" t="s">
        <v>10</v>
      </c>
      <c r="G5" s="28" t="s">
        <v>11</v>
      </c>
      <c r="H5" s="33" t="s">
        <v>12</v>
      </c>
      <c r="I5" s="20" t="s">
        <v>13</v>
      </c>
      <c r="J5" s="66" t="s">
        <v>14</v>
      </c>
      <c r="K5" s="20" t="s">
        <v>15</v>
      </c>
      <c r="L5" s="20" t="s">
        <v>16</v>
      </c>
      <c r="M5" s="20" t="s">
        <v>17</v>
      </c>
      <c r="N5" s="67" t="s">
        <v>18</v>
      </c>
      <c r="O5" s="67" t="s">
        <v>19</v>
      </c>
      <c r="P5" s="67" t="s">
        <v>20</v>
      </c>
      <c r="Q5" s="67" t="s">
        <v>21</v>
      </c>
      <c r="R5" s="6" t="s">
        <v>22</v>
      </c>
    </row>
    <row r="6" spans="2:18" ht="15.75" thickTop="1">
      <c r="B6" s="4">
        <v>38199</v>
      </c>
      <c r="C6" s="22">
        <v>0</v>
      </c>
      <c r="D6" s="22">
        <v>18</v>
      </c>
      <c r="E6" s="22">
        <v>39</v>
      </c>
      <c r="F6" s="22">
        <v>27</v>
      </c>
      <c r="G6" s="29">
        <v>0</v>
      </c>
      <c r="H6" s="22">
        <v>5</v>
      </c>
      <c r="I6" s="22">
        <v>78</v>
      </c>
      <c r="J6" s="22">
        <v>73</v>
      </c>
      <c r="K6" s="22">
        <v>64</v>
      </c>
      <c r="L6" s="22">
        <v>0</v>
      </c>
      <c r="M6" s="22">
        <v>96</v>
      </c>
      <c r="N6" s="68">
        <v>0</v>
      </c>
      <c r="O6" s="68">
        <v>0</v>
      </c>
      <c r="P6" s="68">
        <v>0</v>
      </c>
      <c r="Q6" s="68">
        <v>0</v>
      </c>
      <c r="R6" s="34">
        <v>400</v>
      </c>
    </row>
    <row r="7" spans="2:18">
      <c r="B7" s="4">
        <v>38230</v>
      </c>
      <c r="C7" s="22">
        <v>0</v>
      </c>
      <c r="D7" s="22">
        <v>12</v>
      </c>
      <c r="E7" s="22">
        <v>15</v>
      </c>
      <c r="F7" s="22">
        <v>14</v>
      </c>
      <c r="G7" s="29">
        <v>0</v>
      </c>
      <c r="H7" s="22">
        <v>1</v>
      </c>
      <c r="I7" s="22">
        <v>80</v>
      </c>
      <c r="J7" s="22">
        <v>36</v>
      </c>
      <c r="K7" s="22">
        <v>200</v>
      </c>
      <c r="L7" s="22">
        <v>0</v>
      </c>
      <c r="M7" s="22">
        <v>93</v>
      </c>
      <c r="N7" s="68">
        <v>0</v>
      </c>
      <c r="O7" s="68">
        <v>0</v>
      </c>
      <c r="P7" s="68">
        <v>0</v>
      </c>
      <c r="Q7" s="68">
        <v>0</v>
      </c>
      <c r="R7" s="34">
        <v>451</v>
      </c>
    </row>
    <row r="8" spans="2:18">
      <c r="B8" s="4">
        <v>38260</v>
      </c>
      <c r="C8" s="22">
        <v>0</v>
      </c>
      <c r="D8" s="22">
        <v>3</v>
      </c>
      <c r="E8" s="22">
        <v>3</v>
      </c>
      <c r="F8" s="22">
        <v>14</v>
      </c>
      <c r="G8" s="29">
        <v>0</v>
      </c>
      <c r="H8" s="22">
        <v>2</v>
      </c>
      <c r="I8" s="22">
        <v>53</v>
      </c>
      <c r="J8" s="22">
        <v>23</v>
      </c>
      <c r="K8" s="22">
        <v>144</v>
      </c>
      <c r="L8" s="22">
        <v>0</v>
      </c>
      <c r="M8" s="22">
        <v>30</v>
      </c>
      <c r="N8" s="68">
        <v>0</v>
      </c>
      <c r="O8" s="68">
        <v>0</v>
      </c>
      <c r="P8" s="68">
        <v>0</v>
      </c>
      <c r="Q8" s="68">
        <v>0</v>
      </c>
      <c r="R8" s="34">
        <v>272</v>
      </c>
    </row>
    <row r="9" spans="2:18">
      <c r="B9" s="4">
        <v>38291</v>
      </c>
      <c r="C9" s="22">
        <v>0</v>
      </c>
      <c r="D9" s="22">
        <v>6</v>
      </c>
      <c r="E9" s="22">
        <v>1</v>
      </c>
      <c r="F9" s="22">
        <v>34</v>
      </c>
      <c r="G9" s="29">
        <v>0</v>
      </c>
      <c r="H9" s="22">
        <v>3</v>
      </c>
      <c r="I9" s="22">
        <v>21</v>
      </c>
      <c r="J9" s="22">
        <v>0</v>
      </c>
      <c r="K9" s="22">
        <v>35</v>
      </c>
      <c r="L9" s="22">
        <v>0</v>
      </c>
      <c r="M9" s="22">
        <v>18</v>
      </c>
      <c r="N9" s="68">
        <v>0</v>
      </c>
      <c r="O9" s="68">
        <v>0</v>
      </c>
      <c r="P9" s="68">
        <v>0</v>
      </c>
      <c r="Q9" s="68">
        <v>0</v>
      </c>
      <c r="R9" s="34">
        <v>118</v>
      </c>
    </row>
    <row r="10" spans="2:18">
      <c r="B10" s="4">
        <v>38321</v>
      </c>
      <c r="C10" s="22">
        <v>0</v>
      </c>
      <c r="D10" s="22">
        <v>2</v>
      </c>
      <c r="E10" s="22">
        <v>8</v>
      </c>
      <c r="F10" s="22">
        <v>13</v>
      </c>
      <c r="G10" s="29">
        <v>0</v>
      </c>
      <c r="H10" s="22">
        <v>0</v>
      </c>
      <c r="I10" s="22">
        <v>16</v>
      </c>
      <c r="J10" s="22">
        <v>0</v>
      </c>
      <c r="K10" s="22">
        <v>4</v>
      </c>
      <c r="L10" s="22">
        <v>0</v>
      </c>
      <c r="M10" s="22">
        <v>29</v>
      </c>
      <c r="N10" s="68">
        <v>0</v>
      </c>
      <c r="O10" s="68">
        <v>0</v>
      </c>
      <c r="P10" s="68">
        <v>0</v>
      </c>
      <c r="Q10" s="68">
        <v>0</v>
      </c>
      <c r="R10" s="34">
        <v>72</v>
      </c>
    </row>
    <row r="11" spans="2:18">
      <c r="B11" s="4">
        <v>38352</v>
      </c>
      <c r="C11" s="22">
        <v>0</v>
      </c>
      <c r="D11" s="22">
        <v>0</v>
      </c>
      <c r="E11" s="22">
        <v>0</v>
      </c>
      <c r="F11" s="22">
        <v>5</v>
      </c>
      <c r="G11" s="29">
        <v>0</v>
      </c>
      <c r="H11" s="22">
        <v>0</v>
      </c>
      <c r="I11" s="22">
        <v>9</v>
      </c>
      <c r="J11" s="22">
        <v>0</v>
      </c>
      <c r="K11" s="22">
        <v>0</v>
      </c>
      <c r="L11" s="22">
        <v>0</v>
      </c>
      <c r="M11" s="22">
        <v>21</v>
      </c>
      <c r="N11" s="68">
        <v>0</v>
      </c>
      <c r="O11" s="68">
        <v>0</v>
      </c>
      <c r="P11" s="68">
        <v>0</v>
      </c>
      <c r="Q11" s="68">
        <v>0</v>
      </c>
      <c r="R11" s="34">
        <v>35</v>
      </c>
    </row>
    <row r="12" spans="2:18">
      <c r="B12" s="4">
        <v>38383</v>
      </c>
      <c r="C12" s="22">
        <v>0</v>
      </c>
      <c r="D12" s="22">
        <v>0</v>
      </c>
      <c r="E12" s="22">
        <v>1</v>
      </c>
      <c r="F12" s="22">
        <v>10</v>
      </c>
      <c r="G12" s="29">
        <v>0</v>
      </c>
      <c r="H12" s="22">
        <v>1</v>
      </c>
      <c r="I12" s="22">
        <v>9</v>
      </c>
      <c r="J12" s="22">
        <v>0</v>
      </c>
      <c r="K12" s="22">
        <v>5</v>
      </c>
      <c r="L12" s="22">
        <v>0</v>
      </c>
      <c r="M12" s="22">
        <v>26</v>
      </c>
      <c r="N12" s="68">
        <v>0</v>
      </c>
      <c r="O12" s="68">
        <v>0</v>
      </c>
      <c r="P12" s="68">
        <v>0</v>
      </c>
      <c r="Q12" s="68">
        <v>0</v>
      </c>
      <c r="R12" s="34">
        <v>52</v>
      </c>
    </row>
    <row r="13" spans="2:18">
      <c r="B13" s="4">
        <v>38411</v>
      </c>
      <c r="C13" s="22">
        <v>0</v>
      </c>
      <c r="D13" s="22">
        <v>0</v>
      </c>
      <c r="E13" s="22">
        <v>6</v>
      </c>
      <c r="F13" s="22">
        <v>19</v>
      </c>
      <c r="G13" s="29">
        <v>0</v>
      </c>
      <c r="H13" s="22">
        <v>0</v>
      </c>
      <c r="I13" s="22">
        <v>8</v>
      </c>
      <c r="J13" s="22">
        <v>0</v>
      </c>
      <c r="K13" s="22">
        <v>4</v>
      </c>
      <c r="L13" s="22">
        <v>0</v>
      </c>
      <c r="M13" s="22">
        <v>22</v>
      </c>
      <c r="N13" s="68">
        <v>0</v>
      </c>
      <c r="O13" s="68">
        <v>0</v>
      </c>
      <c r="P13" s="68">
        <v>0</v>
      </c>
      <c r="Q13" s="68">
        <v>0</v>
      </c>
      <c r="R13" s="34">
        <v>59</v>
      </c>
    </row>
    <row r="14" spans="2:18">
      <c r="B14" s="4">
        <v>38442</v>
      </c>
      <c r="C14" s="22">
        <v>0</v>
      </c>
      <c r="D14" s="22">
        <v>0</v>
      </c>
      <c r="E14" s="22">
        <v>0</v>
      </c>
      <c r="F14" s="22">
        <v>3</v>
      </c>
      <c r="G14" s="29">
        <v>0</v>
      </c>
      <c r="H14" s="22">
        <v>1</v>
      </c>
      <c r="I14" s="22">
        <v>22</v>
      </c>
      <c r="J14" s="22">
        <v>0</v>
      </c>
      <c r="K14" s="22">
        <v>6</v>
      </c>
      <c r="L14" s="22">
        <v>0</v>
      </c>
      <c r="M14" s="22">
        <v>40</v>
      </c>
      <c r="N14" s="68">
        <v>0</v>
      </c>
      <c r="O14" s="68">
        <v>0</v>
      </c>
      <c r="P14" s="68">
        <v>0</v>
      </c>
      <c r="Q14" s="68">
        <v>0</v>
      </c>
      <c r="R14" s="34">
        <v>72</v>
      </c>
    </row>
    <row r="15" spans="2:18">
      <c r="B15" s="4">
        <v>38472</v>
      </c>
      <c r="C15" s="22">
        <v>0</v>
      </c>
      <c r="D15" s="22">
        <v>0</v>
      </c>
      <c r="E15" s="22">
        <v>1</v>
      </c>
      <c r="F15" s="22">
        <v>3</v>
      </c>
      <c r="G15" s="29">
        <v>0</v>
      </c>
      <c r="H15" s="22">
        <v>0</v>
      </c>
      <c r="I15" s="22">
        <v>4</v>
      </c>
      <c r="J15" s="22">
        <v>0</v>
      </c>
      <c r="K15" s="22">
        <v>5</v>
      </c>
      <c r="L15" s="22">
        <v>0</v>
      </c>
      <c r="M15" s="22">
        <v>71</v>
      </c>
      <c r="N15" s="68">
        <v>0</v>
      </c>
      <c r="O15" s="68">
        <v>0</v>
      </c>
      <c r="P15" s="68">
        <v>0</v>
      </c>
      <c r="Q15" s="68">
        <v>0</v>
      </c>
      <c r="R15" s="34">
        <v>84</v>
      </c>
    </row>
    <row r="16" spans="2:18">
      <c r="B16" s="4">
        <v>38503</v>
      </c>
      <c r="C16" s="22">
        <v>0</v>
      </c>
      <c r="D16" s="22">
        <v>0</v>
      </c>
      <c r="E16" s="22">
        <v>2</v>
      </c>
      <c r="F16" s="22">
        <v>5</v>
      </c>
      <c r="G16" s="29">
        <v>0</v>
      </c>
      <c r="H16" s="22">
        <v>0</v>
      </c>
      <c r="I16" s="22">
        <v>6</v>
      </c>
      <c r="J16" s="22">
        <v>0</v>
      </c>
      <c r="K16" s="22">
        <v>1</v>
      </c>
      <c r="L16" s="22">
        <v>0</v>
      </c>
      <c r="M16" s="22">
        <v>14</v>
      </c>
      <c r="N16" s="68">
        <v>0</v>
      </c>
      <c r="O16" s="68">
        <v>0</v>
      </c>
      <c r="P16" s="68">
        <v>0</v>
      </c>
      <c r="Q16" s="68">
        <v>0</v>
      </c>
      <c r="R16" s="34">
        <v>28</v>
      </c>
    </row>
    <row r="17" spans="2:18">
      <c r="B17" s="4">
        <v>38533</v>
      </c>
      <c r="C17" s="22">
        <v>0</v>
      </c>
      <c r="D17" s="22">
        <v>0</v>
      </c>
      <c r="E17" s="22">
        <v>1</v>
      </c>
      <c r="F17" s="22">
        <v>15</v>
      </c>
      <c r="G17" s="29">
        <v>0</v>
      </c>
      <c r="H17" s="22">
        <v>1</v>
      </c>
      <c r="I17" s="22">
        <v>30</v>
      </c>
      <c r="J17" s="22">
        <v>0</v>
      </c>
      <c r="K17" s="22">
        <v>6</v>
      </c>
      <c r="L17" s="22">
        <v>2</v>
      </c>
      <c r="M17" s="22">
        <v>41</v>
      </c>
      <c r="N17" s="68">
        <v>0</v>
      </c>
      <c r="O17" s="68">
        <v>0</v>
      </c>
      <c r="P17" s="68">
        <v>0</v>
      </c>
      <c r="Q17" s="68">
        <v>0</v>
      </c>
      <c r="R17" s="34">
        <v>96</v>
      </c>
    </row>
    <row r="18" spans="2:18">
      <c r="B18" s="4">
        <v>38564</v>
      </c>
      <c r="C18" s="22">
        <v>0</v>
      </c>
      <c r="D18" s="22">
        <v>0</v>
      </c>
      <c r="E18" s="22">
        <v>6</v>
      </c>
      <c r="F18" s="22">
        <v>16</v>
      </c>
      <c r="G18" s="29">
        <v>0</v>
      </c>
      <c r="H18" s="22">
        <v>0</v>
      </c>
      <c r="I18" s="22">
        <v>9</v>
      </c>
      <c r="J18" s="22">
        <v>0</v>
      </c>
      <c r="K18" s="22">
        <v>3</v>
      </c>
      <c r="L18" s="22">
        <v>1</v>
      </c>
      <c r="M18" s="22">
        <v>32</v>
      </c>
      <c r="N18" s="68">
        <v>0</v>
      </c>
      <c r="O18" s="68">
        <v>0</v>
      </c>
      <c r="P18" s="68">
        <v>0</v>
      </c>
      <c r="Q18" s="68">
        <v>0</v>
      </c>
      <c r="R18" s="34">
        <v>67</v>
      </c>
    </row>
    <row r="19" spans="2:18">
      <c r="B19" s="4">
        <v>38595</v>
      </c>
      <c r="C19" s="22">
        <v>0</v>
      </c>
      <c r="D19" s="22">
        <v>0</v>
      </c>
      <c r="E19" s="22">
        <v>10</v>
      </c>
      <c r="F19" s="22">
        <v>35</v>
      </c>
      <c r="G19" s="29">
        <v>0</v>
      </c>
      <c r="H19" s="22">
        <v>6</v>
      </c>
      <c r="I19" s="22">
        <v>10</v>
      </c>
      <c r="J19" s="22">
        <v>0</v>
      </c>
      <c r="K19" s="22">
        <v>22</v>
      </c>
      <c r="L19" s="22">
        <v>3</v>
      </c>
      <c r="M19" s="22">
        <v>22</v>
      </c>
      <c r="N19" s="68">
        <v>0</v>
      </c>
      <c r="O19" s="68">
        <v>0</v>
      </c>
      <c r="P19" s="68">
        <v>0</v>
      </c>
      <c r="Q19" s="68">
        <v>0</v>
      </c>
      <c r="R19" s="34">
        <v>108</v>
      </c>
    </row>
    <row r="20" spans="2:18">
      <c r="B20" s="4">
        <v>38625</v>
      </c>
      <c r="C20" s="22">
        <v>0</v>
      </c>
      <c r="D20" s="22">
        <v>0</v>
      </c>
      <c r="E20" s="22">
        <v>11</v>
      </c>
      <c r="F20" s="22">
        <v>9</v>
      </c>
      <c r="G20" s="29">
        <v>0</v>
      </c>
      <c r="H20" s="22">
        <v>2</v>
      </c>
      <c r="I20" s="22">
        <v>10</v>
      </c>
      <c r="J20" s="22">
        <v>0</v>
      </c>
      <c r="K20" s="22">
        <v>3</v>
      </c>
      <c r="L20" s="22">
        <v>0</v>
      </c>
      <c r="M20" s="22">
        <v>22</v>
      </c>
      <c r="N20" s="68">
        <v>0</v>
      </c>
      <c r="O20" s="68">
        <v>0</v>
      </c>
      <c r="P20" s="68">
        <v>0</v>
      </c>
      <c r="Q20" s="68">
        <v>0</v>
      </c>
      <c r="R20" s="34">
        <v>57</v>
      </c>
    </row>
    <row r="21" spans="2:18">
      <c r="B21" s="4">
        <v>38656</v>
      </c>
      <c r="C21" s="22">
        <v>0</v>
      </c>
      <c r="D21" s="22">
        <v>0</v>
      </c>
      <c r="E21" s="22">
        <v>14</v>
      </c>
      <c r="F21" s="22">
        <v>4</v>
      </c>
      <c r="G21" s="29">
        <v>0</v>
      </c>
      <c r="H21" s="22">
        <v>0</v>
      </c>
      <c r="I21" s="22">
        <v>20</v>
      </c>
      <c r="J21" s="22">
        <v>0</v>
      </c>
      <c r="K21" s="22">
        <v>7</v>
      </c>
      <c r="L21" s="22">
        <v>0</v>
      </c>
      <c r="M21" s="22">
        <v>11</v>
      </c>
      <c r="N21" s="68">
        <v>0</v>
      </c>
      <c r="O21" s="68">
        <v>0</v>
      </c>
      <c r="P21" s="68">
        <v>0</v>
      </c>
      <c r="Q21" s="68">
        <v>0</v>
      </c>
      <c r="R21" s="34">
        <v>56</v>
      </c>
    </row>
    <row r="22" spans="2:18">
      <c r="B22" s="4">
        <v>38686</v>
      </c>
      <c r="C22" s="22">
        <v>0</v>
      </c>
      <c r="D22" s="22">
        <v>0</v>
      </c>
      <c r="E22" s="22">
        <v>4</v>
      </c>
      <c r="F22" s="22">
        <v>11</v>
      </c>
      <c r="G22" s="29">
        <v>0</v>
      </c>
      <c r="H22" s="22">
        <v>3</v>
      </c>
      <c r="I22" s="22">
        <v>7</v>
      </c>
      <c r="J22" s="22">
        <v>0</v>
      </c>
      <c r="K22" s="22">
        <v>11</v>
      </c>
      <c r="L22" s="22">
        <v>2</v>
      </c>
      <c r="M22" s="22">
        <v>6</v>
      </c>
      <c r="N22" s="68">
        <v>0</v>
      </c>
      <c r="O22" s="68">
        <v>0</v>
      </c>
      <c r="P22" s="68">
        <v>0</v>
      </c>
      <c r="Q22" s="68">
        <v>0</v>
      </c>
      <c r="R22" s="34">
        <v>44</v>
      </c>
    </row>
    <row r="23" spans="2:18">
      <c r="B23" s="4">
        <v>38717</v>
      </c>
      <c r="C23" s="22">
        <v>0</v>
      </c>
      <c r="D23" s="22">
        <v>0</v>
      </c>
      <c r="E23" s="22">
        <v>1</v>
      </c>
      <c r="F23" s="22">
        <v>3</v>
      </c>
      <c r="G23" s="29">
        <v>0</v>
      </c>
      <c r="H23" s="22">
        <v>0</v>
      </c>
      <c r="I23" s="22">
        <v>0</v>
      </c>
      <c r="J23" s="22">
        <v>0</v>
      </c>
      <c r="K23" s="22">
        <v>3</v>
      </c>
      <c r="L23" s="22">
        <v>0</v>
      </c>
      <c r="M23" s="22">
        <v>3</v>
      </c>
      <c r="N23" s="68">
        <v>0</v>
      </c>
      <c r="O23" s="68">
        <v>0</v>
      </c>
      <c r="P23" s="68">
        <v>0</v>
      </c>
      <c r="Q23" s="68">
        <v>0</v>
      </c>
      <c r="R23" s="34">
        <v>10</v>
      </c>
    </row>
    <row r="24" spans="2:18">
      <c r="B24" s="4">
        <v>38748</v>
      </c>
      <c r="C24" s="22">
        <v>0</v>
      </c>
      <c r="D24" s="22">
        <v>0</v>
      </c>
      <c r="E24" s="22">
        <v>1</v>
      </c>
      <c r="F24" s="22">
        <v>4</v>
      </c>
      <c r="G24" s="29">
        <v>0</v>
      </c>
      <c r="H24" s="22">
        <v>1</v>
      </c>
      <c r="I24" s="22">
        <v>8</v>
      </c>
      <c r="J24" s="22">
        <v>0</v>
      </c>
      <c r="K24" s="22">
        <v>2</v>
      </c>
      <c r="L24" s="22">
        <v>0</v>
      </c>
      <c r="M24" s="22">
        <v>2</v>
      </c>
      <c r="N24" s="68">
        <v>0</v>
      </c>
      <c r="O24" s="68">
        <v>0</v>
      </c>
      <c r="P24" s="68">
        <v>0</v>
      </c>
      <c r="Q24" s="68">
        <v>0</v>
      </c>
      <c r="R24" s="34">
        <v>18</v>
      </c>
    </row>
    <row r="25" spans="2:18">
      <c r="B25" s="4">
        <v>38776</v>
      </c>
      <c r="C25" s="22">
        <v>0</v>
      </c>
      <c r="D25" s="22">
        <v>0</v>
      </c>
      <c r="E25" s="22">
        <v>4</v>
      </c>
      <c r="F25" s="22">
        <v>11</v>
      </c>
      <c r="G25" s="29">
        <v>0</v>
      </c>
      <c r="H25" s="22">
        <v>0</v>
      </c>
      <c r="I25" s="22">
        <v>7</v>
      </c>
      <c r="J25" s="22">
        <v>0</v>
      </c>
      <c r="K25" s="22">
        <v>2</v>
      </c>
      <c r="L25" s="22">
        <v>0</v>
      </c>
      <c r="M25" s="22">
        <v>48</v>
      </c>
      <c r="N25" s="68">
        <v>0</v>
      </c>
      <c r="O25" s="68">
        <v>0</v>
      </c>
      <c r="P25" s="68">
        <v>0</v>
      </c>
      <c r="Q25" s="68">
        <v>0</v>
      </c>
      <c r="R25" s="34">
        <v>72</v>
      </c>
    </row>
    <row r="26" spans="2:18">
      <c r="B26" s="4">
        <v>38807</v>
      </c>
      <c r="C26" s="22">
        <v>0</v>
      </c>
      <c r="D26" s="22">
        <v>0</v>
      </c>
      <c r="E26" s="22">
        <v>2</v>
      </c>
      <c r="F26" s="22">
        <v>10</v>
      </c>
      <c r="G26" s="29">
        <v>0</v>
      </c>
      <c r="H26" s="22">
        <v>0</v>
      </c>
      <c r="I26" s="22">
        <v>2</v>
      </c>
      <c r="J26" s="22">
        <v>0</v>
      </c>
      <c r="K26" s="22">
        <v>6</v>
      </c>
      <c r="L26" s="22">
        <v>0</v>
      </c>
      <c r="M26" s="22">
        <v>6</v>
      </c>
      <c r="N26" s="68">
        <v>0</v>
      </c>
      <c r="O26" s="68">
        <v>0</v>
      </c>
      <c r="P26" s="68">
        <v>0</v>
      </c>
      <c r="Q26" s="68">
        <v>0</v>
      </c>
      <c r="R26" s="34">
        <v>26</v>
      </c>
    </row>
    <row r="27" spans="2:18">
      <c r="B27" s="4">
        <v>38837</v>
      </c>
      <c r="C27" s="22">
        <v>0</v>
      </c>
      <c r="D27" s="22">
        <v>0</v>
      </c>
      <c r="E27" s="22">
        <v>1</v>
      </c>
      <c r="F27" s="22">
        <v>14</v>
      </c>
      <c r="G27" s="29">
        <v>0</v>
      </c>
      <c r="H27" s="22">
        <v>0</v>
      </c>
      <c r="I27" s="22">
        <v>22</v>
      </c>
      <c r="J27" s="22">
        <v>0</v>
      </c>
      <c r="K27" s="22">
        <v>8</v>
      </c>
      <c r="L27" s="22">
        <v>1</v>
      </c>
      <c r="M27" s="22">
        <v>33</v>
      </c>
      <c r="N27" s="68">
        <v>0</v>
      </c>
      <c r="O27" s="68">
        <v>0</v>
      </c>
      <c r="P27" s="68">
        <v>0</v>
      </c>
      <c r="Q27" s="68">
        <v>0</v>
      </c>
      <c r="R27" s="34">
        <v>79</v>
      </c>
    </row>
    <row r="28" spans="2:18">
      <c r="B28" s="4">
        <v>38868</v>
      </c>
      <c r="C28" s="22">
        <v>0</v>
      </c>
      <c r="D28" s="22">
        <v>0</v>
      </c>
      <c r="E28" s="22">
        <v>15</v>
      </c>
      <c r="F28" s="22">
        <v>17</v>
      </c>
      <c r="G28" s="29">
        <v>0</v>
      </c>
      <c r="H28" s="22">
        <v>2</v>
      </c>
      <c r="I28" s="22">
        <v>18</v>
      </c>
      <c r="J28" s="22">
        <v>0</v>
      </c>
      <c r="K28" s="22">
        <v>12</v>
      </c>
      <c r="L28" s="22">
        <v>0</v>
      </c>
      <c r="M28" s="22">
        <v>27</v>
      </c>
      <c r="N28" s="68">
        <v>0</v>
      </c>
      <c r="O28" s="68">
        <v>0</v>
      </c>
      <c r="P28" s="68">
        <v>0</v>
      </c>
      <c r="Q28" s="68">
        <v>0</v>
      </c>
      <c r="R28" s="34">
        <v>91</v>
      </c>
    </row>
    <row r="29" spans="2:18">
      <c r="B29" s="4">
        <v>38898</v>
      </c>
      <c r="C29" s="22">
        <v>0</v>
      </c>
      <c r="D29" s="22">
        <v>0</v>
      </c>
      <c r="E29" s="22">
        <v>10</v>
      </c>
      <c r="F29" s="22">
        <v>16</v>
      </c>
      <c r="G29" s="29">
        <v>0</v>
      </c>
      <c r="H29" s="22">
        <v>0</v>
      </c>
      <c r="I29" s="22">
        <v>10</v>
      </c>
      <c r="J29" s="22">
        <v>0</v>
      </c>
      <c r="K29" s="22">
        <v>7</v>
      </c>
      <c r="L29" s="22">
        <v>1</v>
      </c>
      <c r="M29" s="22">
        <v>15</v>
      </c>
      <c r="N29" s="68">
        <v>0</v>
      </c>
      <c r="O29" s="68">
        <v>0</v>
      </c>
      <c r="P29" s="68">
        <v>0</v>
      </c>
      <c r="Q29" s="68">
        <v>0</v>
      </c>
      <c r="R29" s="34">
        <v>59</v>
      </c>
    </row>
    <row r="30" spans="2:18">
      <c r="B30" s="4">
        <v>38929</v>
      </c>
      <c r="C30" s="22">
        <v>0</v>
      </c>
      <c r="D30" s="22">
        <v>0</v>
      </c>
      <c r="E30" s="22">
        <v>3</v>
      </c>
      <c r="F30" s="22">
        <v>15</v>
      </c>
      <c r="G30" s="29">
        <v>0</v>
      </c>
      <c r="H30" s="22">
        <v>0</v>
      </c>
      <c r="I30" s="22">
        <v>10</v>
      </c>
      <c r="J30" s="22">
        <v>0</v>
      </c>
      <c r="K30" s="22">
        <v>7</v>
      </c>
      <c r="L30" s="22">
        <v>1</v>
      </c>
      <c r="M30" s="22">
        <v>13</v>
      </c>
      <c r="N30" s="68">
        <v>0</v>
      </c>
      <c r="O30" s="68">
        <v>0</v>
      </c>
      <c r="P30" s="68">
        <v>0</v>
      </c>
      <c r="Q30" s="68">
        <v>0</v>
      </c>
      <c r="R30" s="34">
        <v>49</v>
      </c>
    </row>
    <row r="31" spans="2:18">
      <c r="B31" s="4">
        <v>38960</v>
      </c>
      <c r="C31" s="22">
        <v>0</v>
      </c>
      <c r="D31" s="22">
        <v>0</v>
      </c>
      <c r="E31" s="22">
        <v>9</v>
      </c>
      <c r="F31" s="22">
        <v>11</v>
      </c>
      <c r="G31" s="29">
        <v>0</v>
      </c>
      <c r="H31" s="22">
        <v>1</v>
      </c>
      <c r="I31" s="22">
        <v>21</v>
      </c>
      <c r="J31" s="22">
        <v>0</v>
      </c>
      <c r="K31" s="22">
        <v>3</v>
      </c>
      <c r="L31" s="22">
        <v>0</v>
      </c>
      <c r="M31" s="22">
        <v>15</v>
      </c>
      <c r="N31" s="68">
        <v>46</v>
      </c>
      <c r="O31" s="68">
        <v>689</v>
      </c>
      <c r="P31" s="68">
        <v>0</v>
      </c>
      <c r="Q31" s="68">
        <v>0</v>
      </c>
      <c r="R31" s="34">
        <v>795</v>
      </c>
    </row>
    <row r="32" spans="2:18">
      <c r="B32" s="4">
        <v>38990</v>
      </c>
      <c r="C32" s="22">
        <v>0</v>
      </c>
      <c r="D32" s="22">
        <v>0</v>
      </c>
      <c r="E32" s="22">
        <v>5</v>
      </c>
      <c r="F32" s="22">
        <v>19</v>
      </c>
      <c r="G32" s="29">
        <v>0</v>
      </c>
      <c r="H32" s="22">
        <v>2</v>
      </c>
      <c r="I32" s="22">
        <v>19</v>
      </c>
      <c r="J32" s="22">
        <v>0</v>
      </c>
      <c r="K32" s="22">
        <v>4</v>
      </c>
      <c r="L32" s="22">
        <v>2</v>
      </c>
      <c r="M32" s="22">
        <v>32</v>
      </c>
      <c r="N32" s="68">
        <v>200</v>
      </c>
      <c r="O32" s="68">
        <v>13</v>
      </c>
      <c r="P32" s="68">
        <v>0</v>
      </c>
      <c r="Q32" s="68">
        <v>0</v>
      </c>
      <c r="R32" s="34">
        <v>296</v>
      </c>
    </row>
    <row r="33" spans="2:18">
      <c r="B33" s="4">
        <v>39021</v>
      </c>
      <c r="C33" s="22">
        <v>0</v>
      </c>
      <c r="D33" s="22">
        <v>0</v>
      </c>
      <c r="E33" s="22">
        <v>16</v>
      </c>
      <c r="F33" s="22">
        <v>37</v>
      </c>
      <c r="G33" s="29">
        <v>0</v>
      </c>
      <c r="H33" s="22">
        <v>1</v>
      </c>
      <c r="I33" s="22">
        <v>26</v>
      </c>
      <c r="J33" s="22">
        <v>0</v>
      </c>
      <c r="K33" s="22">
        <v>27</v>
      </c>
      <c r="L33" s="22">
        <v>0</v>
      </c>
      <c r="M33" s="22">
        <v>30</v>
      </c>
      <c r="N33" s="68">
        <v>11</v>
      </c>
      <c r="O33" s="68">
        <v>7</v>
      </c>
      <c r="P33" s="68">
        <v>0</v>
      </c>
      <c r="Q33" s="68">
        <v>0</v>
      </c>
      <c r="R33" s="34">
        <v>155</v>
      </c>
    </row>
    <row r="34" spans="2:18">
      <c r="B34" s="4">
        <v>39051</v>
      </c>
      <c r="C34" s="22">
        <v>0</v>
      </c>
      <c r="D34" s="22">
        <v>0</v>
      </c>
      <c r="E34" s="22">
        <v>9</v>
      </c>
      <c r="F34" s="22">
        <v>48</v>
      </c>
      <c r="G34" s="29">
        <v>0</v>
      </c>
      <c r="H34" s="22">
        <v>2</v>
      </c>
      <c r="I34" s="22">
        <v>17</v>
      </c>
      <c r="J34" s="22">
        <v>0</v>
      </c>
      <c r="K34" s="22">
        <v>2</v>
      </c>
      <c r="L34" s="22">
        <v>0</v>
      </c>
      <c r="M34" s="22">
        <v>37</v>
      </c>
      <c r="N34" s="68">
        <v>2</v>
      </c>
      <c r="O34" s="68">
        <v>2</v>
      </c>
      <c r="P34" s="68">
        <v>0</v>
      </c>
      <c r="Q34" s="68">
        <v>0</v>
      </c>
      <c r="R34" s="34">
        <v>119</v>
      </c>
    </row>
    <row r="35" spans="2:18">
      <c r="B35" s="4">
        <v>39082</v>
      </c>
      <c r="C35" s="22">
        <v>0</v>
      </c>
      <c r="D35" s="22">
        <v>0</v>
      </c>
      <c r="E35" s="22">
        <v>6</v>
      </c>
      <c r="F35" s="22">
        <v>28</v>
      </c>
      <c r="G35" s="29">
        <v>0</v>
      </c>
      <c r="H35" s="22">
        <v>4</v>
      </c>
      <c r="I35" s="22">
        <v>21</v>
      </c>
      <c r="J35" s="22">
        <v>0</v>
      </c>
      <c r="K35" s="22">
        <v>1</v>
      </c>
      <c r="L35" s="22">
        <v>0</v>
      </c>
      <c r="M35" s="22">
        <v>32</v>
      </c>
      <c r="N35" s="68">
        <v>0</v>
      </c>
      <c r="O35" s="68">
        <v>8</v>
      </c>
      <c r="P35" s="68">
        <v>0</v>
      </c>
      <c r="Q35" s="68">
        <v>0</v>
      </c>
      <c r="R35" s="34">
        <v>100</v>
      </c>
    </row>
    <row r="36" spans="2:18">
      <c r="B36" s="4">
        <v>39113</v>
      </c>
      <c r="C36" s="22">
        <v>0</v>
      </c>
      <c r="D36" s="22">
        <v>0</v>
      </c>
      <c r="E36" s="22">
        <v>3</v>
      </c>
      <c r="F36" s="22">
        <v>26</v>
      </c>
      <c r="G36" s="29">
        <v>0</v>
      </c>
      <c r="H36" s="22">
        <v>3</v>
      </c>
      <c r="I36" s="22">
        <v>16</v>
      </c>
      <c r="J36" s="22">
        <v>0</v>
      </c>
      <c r="K36" s="22">
        <v>1</v>
      </c>
      <c r="L36" s="22">
        <v>2</v>
      </c>
      <c r="M36" s="22">
        <v>11</v>
      </c>
      <c r="N36" s="68">
        <v>3</v>
      </c>
      <c r="O36" s="68">
        <v>0</v>
      </c>
      <c r="P36" s="68">
        <v>0</v>
      </c>
      <c r="Q36" s="68">
        <v>0</v>
      </c>
      <c r="R36" s="34">
        <v>65</v>
      </c>
    </row>
    <row r="37" spans="2:18">
      <c r="B37" s="4">
        <v>39141</v>
      </c>
      <c r="C37" s="22">
        <v>0</v>
      </c>
      <c r="D37" s="22">
        <v>0</v>
      </c>
      <c r="E37" s="22">
        <v>11</v>
      </c>
      <c r="F37" s="22">
        <v>32</v>
      </c>
      <c r="G37" s="29">
        <v>0</v>
      </c>
      <c r="H37" s="22">
        <v>0</v>
      </c>
      <c r="I37" s="22">
        <v>37</v>
      </c>
      <c r="J37" s="22">
        <v>0</v>
      </c>
      <c r="K37" s="22">
        <v>11</v>
      </c>
      <c r="L37" s="22">
        <v>1</v>
      </c>
      <c r="M37" s="22">
        <v>29</v>
      </c>
      <c r="N37" s="68">
        <v>2</v>
      </c>
      <c r="O37" s="68">
        <v>11</v>
      </c>
      <c r="P37" s="68">
        <v>0</v>
      </c>
      <c r="Q37" s="68">
        <v>0</v>
      </c>
      <c r="R37" s="34">
        <v>134</v>
      </c>
    </row>
    <row r="38" spans="2:18">
      <c r="B38" s="4">
        <v>39172</v>
      </c>
      <c r="C38" s="22">
        <v>0</v>
      </c>
      <c r="D38" s="22">
        <v>0</v>
      </c>
      <c r="E38" s="22">
        <v>4</v>
      </c>
      <c r="F38" s="22">
        <v>50</v>
      </c>
      <c r="G38" s="29">
        <v>0</v>
      </c>
      <c r="H38" s="22">
        <v>5</v>
      </c>
      <c r="I38" s="22">
        <v>32</v>
      </c>
      <c r="J38" s="22">
        <v>0</v>
      </c>
      <c r="K38" s="22">
        <v>4</v>
      </c>
      <c r="L38" s="22">
        <v>0</v>
      </c>
      <c r="M38" s="22">
        <v>39</v>
      </c>
      <c r="N38" s="68">
        <v>3</v>
      </c>
      <c r="O38" s="68">
        <v>17</v>
      </c>
      <c r="P38" s="68">
        <v>0</v>
      </c>
      <c r="Q38" s="68">
        <v>0</v>
      </c>
      <c r="R38" s="34">
        <v>154</v>
      </c>
    </row>
    <row r="39" spans="2:18">
      <c r="B39" s="4">
        <v>39202</v>
      </c>
      <c r="C39" s="22">
        <v>0</v>
      </c>
      <c r="D39" s="22">
        <v>0</v>
      </c>
      <c r="E39" s="22">
        <v>345</v>
      </c>
      <c r="F39" s="22">
        <v>12</v>
      </c>
      <c r="G39" s="29">
        <v>0</v>
      </c>
      <c r="H39" s="22">
        <v>1</v>
      </c>
      <c r="I39" s="22">
        <v>15</v>
      </c>
      <c r="J39" s="22">
        <v>0</v>
      </c>
      <c r="K39" s="22">
        <v>5</v>
      </c>
      <c r="L39" s="22">
        <v>1</v>
      </c>
      <c r="M39" s="22">
        <v>32</v>
      </c>
      <c r="N39" s="68">
        <v>7</v>
      </c>
      <c r="O39" s="68">
        <v>0</v>
      </c>
      <c r="P39" s="68">
        <v>0</v>
      </c>
      <c r="Q39" s="68">
        <v>0</v>
      </c>
      <c r="R39" s="34">
        <v>418</v>
      </c>
    </row>
    <row r="40" spans="2:18">
      <c r="B40" s="4">
        <v>39233</v>
      </c>
      <c r="C40" s="22">
        <v>0</v>
      </c>
      <c r="D40" s="22">
        <v>0</v>
      </c>
      <c r="E40" s="22">
        <v>0</v>
      </c>
      <c r="F40" s="22">
        <v>14</v>
      </c>
      <c r="G40" s="29">
        <v>0</v>
      </c>
      <c r="H40" s="22">
        <v>1</v>
      </c>
      <c r="I40" s="22">
        <v>10</v>
      </c>
      <c r="J40" s="22">
        <v>0</v>
      </c>
      <c r="K40" s="22">
        <v>2</v>
      </c>
      <c r="L40" s="22">
        <v>0</v>
      </c>
      <c r="M40" s="22">
        <v>24</v>
      </c>
      <c r="N40" s="68">
        <v>2</v>
      </c>
      <c r="O40" s="68">
        <v>12</v>
      </c>
      <c r="P40" s="68">
        <v>0</v>
      </c>
      <c r="Q40" s="68">
        <v>0</v>
      </c>
      <c r="R40" s="34">
        <v>65</v>
      </c>
    </row>
    <row r="41" spans="2:18">
      <c r="B41" s="4">
        <v>39263</v>
      </c>
      <c r="C41" s="22">
        <v>0</v>
      </c>
      <c r="D41" s="22">
        <v>0</v>
      </c>
      <c r="E41" s="22">
        <v>0</v>
      </c>
      <c r="F41" s="22">
        <v>20</v>
      </c>
      <c r="G41" s="29">
        <v>0</v>
      </c>
      <c r="H41" s="22">
        <v>0</v>
      </c>
      <c r="I41" s="22">
        <v>13</v>
      </c>
      <c r="J41" s="22">
        <v>0</v>
      </c>
      <c r="K41" s="22">
        <v>4</v>
      </c>
      <c r="L41" s="22">
        <v>1</v>
      </c>
      <c r="M41" s="22">
        <v>15</v>
      </c>
      <c r="N41" s="68">
        <v>1</v>
      </c>
      <c r="O41" s="68">
        <v>1</v>
      </c>
      <c r="P41" s="68">
        <v>0</v>
      </c>
      <c r="Q41" s="68">
        <v>0</v>
      </c>
      <c r="R41" s="34">
        <v>55</v>
      </c>
    </row>
    <row r="42" spans="2:18">
      <c r="B42" s="4">
        <v>39294</v>
      </c>
      <c r="C42" s="22">
        <v>0</v>
      </c>
      <c r="D42" s="22">
        <v>0</v>
      </c>
      <c r="E42" s="22">
        <v>0</v>
      </c>
      <c r="F42" s="22">
        <v>17</v>
      </c>
      <c r="G42" s="29">
        <v>0</v>
      </c>
      <c r="H42" s="22">
        <v>0</v>
      </c>
      <c r="I42" s="22">
        <v>12</v>
      </c>
      <c r="J42" s="22">
        <v>0</v>
      </c>
      <c r="K42" s="22">
        <v>3</v>
      </c>
      <c r="L42" s="22">
        <v>0</v>
      </c>
      <c r="M42" s="22">
        <v>10</v>
      </c>
      <c r="N42" s="68">
        <v>3</v>
      </c>
      <c r="O42" s="68">
        <v>13</v>
      </c>
      <c r="P42" s="68">
        <v>0</v>
      </c>
      <c r="Q42" s="68">
        <v>0</v>
      </c>
      <c r="R42" s="34">
        <v>58</v>
      </c>
    </row>
    <row r="43" spans="2:18">
      <c r="B43" s="4">
        <v>39325</v>
      </c>
      <c r="C43" s="22">
        <v>0</v>
      </c>
      <c r="D43" s="22">
        <v>0</v>
      </c>
      <c r="E43" s="22">
        <v>0</v>
      </c>
      <c r="F43" s="22">
        <v>13</v>
      </c>
      <c r="G43" s="29">
        <v>0</v>
      </c>
      <c r="H43" s="22">
        <v>0</v>
      </c>
      <c r="I43" s="22">
        <v>11</v>
      </c>
      <c r="J43" s="22">
        <v>0</v>
      </c>
      <c r="K43" s="22">
        <v>5</v>
      </c>
      <c r="L43" s="22">
        <v>1</v>
      </c>
      <c r="M43" s="22">
        <v>9</v>
      </c>
      <c r="N43" s="68">
        <v>1</v>
      </c>
      <c r="O43" s="68">
        <v>4</v>
      </c>
      <c r="P43" s="68">
        <v>0</v>
      </c>
      <c r="Q43" s="68">
        <v>0</v>
      </c>
      <c r="R43" s="34">
        <v>44</v>
      </c>
    </row>
    <row r="44" spans="2:18">
      <c r="B44" s="4">
        <v>39355</v>
      </c>
      <c r="C44" s="22">
        <v>0</v>
      </c>
      <c r="D44" s="22">
        <v>0</v>
      </c>
      <c r="E44" s="22">
        <v>0</v>
      </c>
      <c r="F44" s="22">
        <v>11</v>
      </c>
      <c r="G44" s="29">
        <v>0</v>
      </c>
      <c r="H44" s="22">
        <v>0</v>
      </c>
      <c r="I44" s="22">
        <v>8</v>
      </c>
      <c r="J44" s="22">
        <v>0</v>
      </c>
      <c r="K44" s="22">
        <v>4</v>
      </c>
      <c r="L44" s="22">
        <v>0</v>
      </c>
      <c r="M44" s="22">
        <v>3</v>
      </c>
      <c r="N44" s="68">
        <v>1</v>
      </c>
      <c r="O44" s="68">
        <v>3</v>
      </c>
      <c r="P44" s="68">
        <v>0</v>
      </c>
      <c r="Q44" s="68">
        <v>0</v>
      </c>
      <c r="R44" s="34">
        <v>30</v>
      </c>
    </row>
    <row r="45" spans="2:18">
      <c r="B45" s="4">
        <v>39386</v>
      </c>
      <c r="C45" s="22">
        <v>0</v>
      </c>
      <c r="D45" s="22">
        <v>0</v>
      </c>
      <c r="E45" s="22">
        <v>0</v>
      </c>
      <c r="F45" s="22">
        <v>27</v>
      </c>
      <c r="G45" s="29">
        <v>0</v>
      </c>
      <c r="H45" s="22">
        <v>0</v>
      </c>
      <c r="I45" s="22">
        <v>15</v>
      </c>
      <c r="J45" s="22">
        <v>0</v>
      </c>
      <c r="K45" s="22">
        <v>10</v>
      </c>
      <c r="L45" s="22">
        <v>0</v>
      </c>
      <c r="M45" s="22">
        <v>14</v>
      </c>
      <c r="N45" s="68">
        <v>1</v>
      </c>
      <c r="O45" s="68">
        <v>7</v>
      </c>
      <c r="P45" s="68">
        <v>0</v>
      </c>
      <c r="Q45" s="68">
        <v>0</v>
      </c>
      <c r="R45" s="34">
        <v>74</v>
      </c>
    </row>
    <row r="46" spans="2:18">
      <c r="B46" s="4">
        <v>39416</v>
      </c>
      <c r="C46" s="22">
        <v>0</v>
      </c>
      <c r="D46" s="22">
        <v>0</v>
      </c>
      <c r="E46" s="22">
        <v>0</v>
      </c>
      <c r="F46" s="22">
        <v>23</v>
      </c>
      <c r="G46" s="29">
        <v>0</v>
      </c>
      <c r="H46" s="22">
        <v>0</v>
      </c>
      <c r="I46" s="22">
        <v>18</v>
      </c>
      <c r="J46" s="22">
        <v>0</v>
      </c>
      <c r="K46" s="22">
        <v>2</v>
      </c>
      <c r="L46" s="22">
        <v>2</v>
      </c>
      <c r="M46" s="22">
        <v>13</v>
      </c>
      <c r="N46" s="68">
        <v>1</v>
      </c>
      <c r="O46" s="68">
        <v>7</v>
      </c>
      <c r="P46" s="68">
        <v>0</v>
      </c>
      <c r="Q46" s="68">
        <v>0</v>
      </c>
      <c r="R46" s="34">
        <v>66</v>
      </c>
    </row>
    <row r="47" spans="2:18">
      <c r="B47" s="4">
        <v>39447</v>
      </c>
      <c r="C47" s="22">
        <v>0</v>
      </c>
      <c r="D47" s="22">
        <v>0</v>
      </c>
      <c r="E47" s="22">
        <v>0</v>
      </c>
      <c r="F47" s="22">
        <v>43</v>
      </c>
      <c r="G47" s="29">
        <v>0</v>
      </c>
      <c r="H47" s="22">
        <v>0</v>
      </c>
      <c r="I47" s="22">
        <v>21</v>
      </c>
      <c r="J47" s="22">
        <v>0</v>
      </c>
      <c r="K47" s="22">
        <v>4</v>
      </c>
      <c r="L47" s="22">
        <v>0</v>
      </c>
      <c r="M47" s="22">
        <v>14</v>
      </c>
      <c r="N47" s="68">
        <v>0</v>
      </c>
      <c r="O47" s="68">
        <v>2</v>
      </c>
      <c r="P47" s="68">
        <v>0</v>
      </c>
      <c r="Q47" s="68">
        <v>0</v>
      </c>
      <c r="R47" s="34">
        <v>84</v>
      </c>
    </row>
    <row r="48" spans="2:18">
      <c r="B48" s="4">
        <v>39478</v>
      </c>
      <c r="C48" s="22">
        <v>0</v>
      </c>
      <c r="D48" s="22">
        <v>0</v>
      </c>
      <c r="E48" s="22">
        <v>0</v>
      </c>
      <c r="F48" s="22">
        <v>13</v>
      </c>
      <c r="G48" s="29">
        <v>0</v>
      </c>
      <c r="H48" s="22">
        <v>0</v>
      </c>
      <c r="I48" s="22">
        <v>5</v>
      </c>
      <c r="J48" s="22">
        <v>0</v>
      </c>
      <c r="K48" s="22">
        <v>6</v>
      </c>
      <c r="L48" s="22">
        <v>1</v>
      </c>
      <c r="M48" s="22">
        <v>12</v>
      </c>
      <c r="N48" s="68">
        <v>0</v>
      </c>
      <c r="O48" s="68">
        <v>1</v>
      </c>
      <c r="P48" s="68">
        <v>0</v>
      </c>
      <c r="Q48" s="68">
        <v>0</v>
      </c>
      <c r="R48" s="34">
        <v>38</v>
      </c>
    </row>
    <row r="49" spans="2:18">
      <c r="B49" s="4">
        <v>39507</v>
      </c>
      <c r="C49" s="22">
        <v>0</v>
      </c>
      <c r="D49" s="22">
        <v>0</v>
      </c>
      <c r="E49" s="22">
        <v>0</v>
      </c>
      <c r="F49" s="22">
        <v>12</v>
      </c>
      <c r="G49" s="29">
        <v>0</v>
      </c>
      <c r="H49" s="22">
        <v>0</v>
      </c>
      <c r="I49" s="22">
        <v>24</v>
      </c>
      <c r="J49" s="22">
        <v>0</v>
      </c>
      <c r="K49" s="22">
        <v>4</v>
      </c>
      <c r="L49" s="22">
        <v>2</v>
      </c>
      <c r="M49" s="22">
        <v>14</v>
      </c>
      <c r="N49" s="68">
        <v>0</v>
      </c>
      <c r="O49" s="68">
        <v>3</v>
      </c>
      <c r="P49" s="68">
        <v>0</v>
      </c>
      <c r="Q49" s="68">
        <v>0</v>
      </c>
      <c r="R49" s="34">
        <v>59</v>
      </c>
    </row>
    <row r="50" spans="2:18">
      <c r="B50" s="4">
        <v>39538</v>
      </c>
      <c r="C50" s="22">
        <v>0</v>
      </c>
      <c r="D50" s="22">
        <v>0</v>
      </c>
      <c r="E50" s="22">
        <v>0</v>
      </c>
      <c r="F50" s="22">
        <v>19</v>
      </c>
      <c r="G50" s="29">
        <v>0</v>
      </c>
      <c r="H50" s="22">
        <v>0</v>
      </c>
      <c r="I50" s="22">
        <v>13</v>
      </c>
      <c r="J50" s="22">
        <v>0</v>
      </c>
      <c r="K50" s="22">
        <v>2</v>
      </c>
      <c r="L50" s="22">
        <v>2</v>
      </c>
      <c r="M50" s="22">
        <v>12</v>
      </c>
      <c r="N50" s="68">
        <v>0</v>
      </c>
      <c r="O50" s="68">
        <v>1</v>
      </c>
      <c r="P50" s="68">
        <v>0</v>
      </c>
      <c r="Q50" s="68">
        <v>0</v>
      </c>
      <c r="R50" s="34">
        <v>49</v>
      </c>
    </row>
    <row r="51" spans="2:18">
      <c r="B51" s="4">
        <v>39568</v>
      </c>
      <c r="C51" s="22">
        <v>0</v>
      </c>
      <c r="D51" s="22">
        <v>0</v>
      </c>
      <c r="E51" s="22">
        <v>0</v>
      </c>
      <c r="F51" s="22">
        <v>29</v>
      </c>
      <c r="G51" s="29">
        <v>0</v>
      </c>
      <c r="H51" s="22">
        <v>0</v>
      </c>
      <c r="I51" s="22">
        <v>9</v>
      </c>
      <c r="J51" s="22">
        <v>0</v>
      </c>
      <c r="K51" s="22">
        <v>7</v>
      </c>
      <c r="L51" s="22">
        <v>0</v>
      </c>
      <c r="M51" s="22">
        <v>9</v>
      </c>
      <c r="N51" s="68">
        <v>2</v>
      </c>
      <c r="O51" s="68">
        <v>6</v>
      </c>
      <c r="P51" s="68">
        <v>0</v>
      </c>
      <c r="Q51" s="68">
        <v>0</v>
      </c>
      <c r="R51" s="34">
        <v>62</v>
      </c>
    </row>
    <row r="52" spans="2:18">
      <c r="B52" s="4">
        <v>39599</v>
      </c>
      <c r="C52" s="22">
        <v>0</v>
      </c>
      <c r="D52" s="22">
        <v>0</v>
      </c>
      <c r="E52" s="22">
        <v>0</v>
      </c>
      <c r="F52" s="22">
        <v>17</v>
      </c>
      <c r="G52" s="29">
        <v>0</v>
      </c>
      <c r="H52" s="22">
        <v>0</v>
      </c>
      <c r="I52" s="22">
        <v>51</v>
      </c>
      <c r="J52" s="22">
        <v>0</v>
      </c>
      <c r="K52" s="22">
        <v>13</v>
      </c>
      <c r="L52" s="22">
        <v>1</v>
      </c>
      <c r="M52" s="22">
        <v>16</v>
      </c>
      <c r="N52" s="68">
        <v>2</v>
      </c>
      <c r="O52" s="68">
        <v>3</v>
      </c>
      <c r="P52" s="68">
        <v>0</v>
      </c>
      <c r="Q52" s="68">
        <v>0</v>
      </c>
      <c r="R52" s="34">
        <v>103</v>
      </c>
    </row>
    <row r="53" spans="2:18">
      <c r="B53" s="4">
        <v>39629</v>
      </c>
      <c r="C53" s="22">
        <v>0</v>
      </c>
      <c r="D53" s="22">
        <v>0</v>
      </c>
      <c r="E53" s="22">
        <v>0</v>
      </c>
      <c r="F53" s="22">
        <v>33</v>
      </c>
      <c r="G53" s="29">
        <v>0</v>
      </c>
      <c r="H53" s="22">
        <v>0</v>
      </c>
      <c r="I53" s="22">
        <v>10</v>
      </c>
      <c r="J53" s="22">
        <v>0</v>
      </c>
      <c r="K53" s="22">
        <v>3</v>
      </c>
      <c r="L53" s="22">
        <v>3</v>
      </c>
      <c r="M53" s="22">
        <v>23</v>
      </c>
      <c r="N53" s="68">
        <v>0</v>
      </c>
      <c r="O53" s="68">
        <v>7</v>
      </c>
      <c r="P53" s="68">
        <v>0</v>
      </c>
      <c r="Q53" s="68">
        <v>0</v>
      </c>
      <c r="R53" s="34">
        <v>79</v>
      </c>
    </row>
    <row r="54" spans="2:18">
      <c r="B54" s="4">
        <v>39660</v>
      </c>
      <c r="C54" s="22">
        <v>0</v>
      </c>
      <c r="D54" s="22">
        <v>0</v>
      </c>
      <c r="E54" s="22">
        <v>0</v>
      </c>
      <c r="F54" s="22">
        <v>56</v>
      </c>
      <c r="G54" s="29">
        <v>0</v>
      </c>
      <c r="H54" s="22">
        <v>0</v>
      </c>
      <c r="I54" s="22">
        <v>55</v>
      </c>
      <c r="J54" s="22">
        <v>0</v>
      </c>
      <c r="K54" s="22">
        <v>5</v>
      </c>
      <c r="L54" s="22">
        <v>2</v>
      </c>
      <c r="M54" s="22">
        <v>37</v>
      </c>
      <c r="N54" s="68">
        <v>0</v>
      </c>
      <c r="O54" s="68">
        <v>4</v>
      </c>
      <c r="P54" s="68">
        <v>0</v>
      </c>
      <c r="Q54" s="68">
        <v>0</v>
      </c>
      <c r="R54" s="34">
        <v>159</v>
      </c>
    </row>
    <row r="55" spans="2:18">
      <c r="B55" s="4">
        <v>39691</v>
      </c>
      <c r="C55" s="22">
        <v>0</v>
      </c>
      <c r="D55" s="22">
        <v>0</v>
      </c>
      <c r="E55" s="22">
        <v>0</v>
      </c>
      <c r="F55" s="22">
        <v>27</v>
      </c>
      <c r="G55" s="29">
        <v>0</v>
      </c>
      <c r="H55" s="22">
        <v>0</v>
      </c>
      <c r="I55" s="22">
        <v>33</v>
      </c>
      <c r="J55" s="22">
        <v>0</v>
      </c>
      <c r="K55" s="22">
        <v>4</v>
      </c>
      <c r="L55" s="22">
        <v>1</v>
      </c>
      <c r="M55" s="22">
        <v>19</v>
      </c>
      <c r="N55" s="68">
        <v>0</v>
      </c>
      <c r="O55" s="68">
        <v>5</v>
      </c>
      <c r="P55" s="68">
        <v>0</v>
      </c>
      <c r="Q55" s="68">
        <v>0</v>
      </c>
      <c r="R55" s="34">
        <v>89</v>
      </c>
    </row>
    <row r="56" spans="2:18">
      <c r="B56" s="4">
        <v>39721</v>
      </c>
      <c r="C56" s="22">
        <v>0</v>
      </c>
      <c r="D56" s="22">
        <v>0</v>
      </c>
      <c r="E56" s="22">
        <v>0</v>
      </c>
      <c r="F56" s="22">
        <v>67</v>
      </c>
      <c r="G56" s="29">
        <v>0</v>
      </c>
      <c r="H56" s="22">
        <v>0</v>
      </c>
      <c r="I56" s="22">
        <v>25</v>
      </c>
      <c r="J56" s="22">
        <v>0</v>
      </c>
      <c r="K56" s="22">
        <v>6</v>
      </c>
      <c r="L56" s="22">
        <v>2</v>
      </c>
      <c r="M56" s="22">
        <v>31</v>
      </c>
      <c r="N56" s="68">
        <v>3</v>
      </c>
      <c r="O56" s="68">
        <v>11</v>
      </c>
      <c r="P56" s="68">
        <v>0</v>
      </c>
      <c r="Q56" s="68">
        <v>0</v>
      </c>
      <c r="R56" s="34">
        <v>145</v>
      </c>
    </row>
    <row r="57" spans="2:18">
      <c r="B57" s="4">
        <v>39752</v>
      </c>
      <c r="C57" s="22">
        <v>0</v>
      </c>
      <c r="D57" s="22">
        <v>0</v>
      </c>
      <c r="E57" s="22">
        <v>0</v>
      </c>
      <c r="F57" s="22">
        <v>44</v>
      </c>
      <c r="G57" s="29">
        <v>0</v>
      </c>
      <c r="H57" s="22">
        <v>0</v>
      </c>
      <c r="I57" s="22">
        <v>33</v>
      </c>
      <c r="J57" s="22">
        <v>0</v>
      </c>
      <c r="K57" s="22">
        <v>5</v>
      </c>
      <c r="L57" s="22">
        <v>1</v>
      </c>
      <c r="M57" s="22">
        <v>31</v>
      </c>
      <c r="N57" s="68">
        <v>0</v>
      </c>
      <c r="O57" s="68">
        <v>5</v>
      </c>
      <c r="P57" s="68">
        <v>0</v>
      </c>
      <c r="Q57" s="68">
        <v>0</v>
      </c>
      <c r="R57" s="34">
        <v>119</v>
      </c>
    </row>
    <row r="58" spans="2:18">
      <c r="B58" s="4">
        <v>39782</v>
      </c>
      <c r="C58" s="22">
        <v>0</v>
      </c>
      <c r="D58" s="22">
        <v>0</v>
      </c>
      <c r="E58" s="22">
        <v>0</v>
      </c>
      <c r="F58" s="22">
        <v>12</v>
      </c>
      <c r="G58" s="29">
        <v>0</v>
      </c>
      <c r="H58" s="22">
        <v>0</v>
      </c>
      <c r="I58" s="22">
        <v>15</v>
      </c>
      <c r="J58" s="22">
        <v>0</v>
      </c>
      <c r="K58" s="22">
        <v>6</v>
      </c>
      <c r="L58" s="22">
        <v>3</v>
      </c>
      <c r="M58" s="22">
        <v>14</v>
      </c>
      <c r="N58" s="68">
        <v>0</v>
      </c>
      <c r="O58" s="68">
        <v>9</v>
      </c>
      <c r="P58" s="68">
        <v>0</v>
      </c>
      <c r="Q58" s="68">
        <v>0</v>
      </c>
      <c r="R58" s="34">
        <v>59</v>
      </c>
    </row>
    <row r="59" spans="2:18">
      <c r="B59" s="4">
        <v>39813</v>
      </c>
      <c r="C59" s="22">
        <v>0</v>
      </c>
      <c r="D59" s="22">
        <v>0</v>
      </c>
      <c r="E59" s="22">
        <v>0</v>
      </c>
      <c r="F59" s="22">
        <v>33</v>
      </c>
      <c r="G59" s="29">
        <v>0</v>
      </c>
      <c r="H59" s="22">
        <v>0</v>
      </c>
      <c r="I59" s="22">
        <v>15</v>
      </c>
      <c r="J59" s="22">
        <v>0</v>
      </c>
      <c r="K59" s="22">
        <v>4</v>
      </c>
      <c r="L59" s="22">
        <v>1</v>
      </c>
      <c r="M59" s="22">
        <v>10</v>
      </c>
      <c r="N59" s="68">
        <v>0</v>
      </c>
      <c r="O59" s="68">
        <v>4</v>
      </c>
      <c r="P59" s="68">
        <v>0</v>
      </c>
      <c r="Q59" s="68">
        <v>0</v>
      </c>
      <c r="R59" s="34">
        <v>67</v>
      </c>
    </row>
    <row r="60" spans="2:18">
      <c r="B60" s="4">
        <v>39844</v>
      </c>
      <c r="C60" s="22">
        <v>0</v>
      </c>
      <c r="D60" s="22">
        <v>0</v>
      </c>
      <c r="E60" s="22">
        <v>0</v>
      </c>
      <c r="F60" s="22">
        <v>14</v>
      </c>
      <c r="G60" s="29">
        <v>0</v>
      </c>
      <c r="H60" s="22">
        <v>0</v>
      </c>
      <c r="I60" s="22">
        <v>4</v>
      </c>
      <c r="J60" s="22">
        <v>0</v>
      </c>
      <c r="K60" s="22">
        <v>4</v>
      </c>
      <c r="L60" s="22">
        <v>0</v>
      </c>
      <c r="M60" s="22">
        <v>8</v>
      </c>
      <c r="N60" s="68">
        <v>0</v>
      </c>
      <c r="O60" s="68">
        <v>4</v>
      </c>
      <c r="P60" s="68">
        <v>0</v>
      </c>
      <c r="Q60" s="68">
        <v>0</v>
      </c>
      <c r="R60" s="34">
        <v>34</v>
      </c>
    </row>
    <row r="61" spans="2:18">
      <c r="B61" s="4">
        <v>39872</v>
      </c>
      <c r="C61" s="22">
        <v>0</v>
      </c>
      <c r="D61" s="22">
        <v>0</v>
      </c>
      <c r="E61" s="22">
        <v>0</v>
      </c>
      <c r="F61" s="22">
        <v>5</v>
      </c>
      <c r="G61" s="29">
        <v>0</v>
      </c>
      <c r="H61" s="22">
        <v>0</v>
      </c>
      <c r="I61" s="22">
        <v>14</v>
      </c>
      <c r="J61" s="22">
        <v>0</v>
      </c>
      <c r="K61" s="22">
        <v>3</v>
      </c>
      <c r="L61" s="22">
        <v>0</v>
      </c>
      <c r="M61" s="22">
        <v>13</v>
      </c>
      <c r="N61" s="68">
        <v>1</v>
      </c>
      <c r="O61" s="68">
        <v>10</v>
      </c>
      <c r="P61" s="68">
        <v>0</v>
      </c>
      <c r="Q61" s="68">
        <v>0</v>
      </c>
      <c r="R61" s="34">
        <v>46</v>
      </c>
    </row>
    <row r="62" spans="2:18">
      <c r="B62" s="4">
        <v>39903</v>
      </c>
      <c r="C62" s="22">
        <v>0</v>
      </c>
      <c r="D62" s="22">
        <v>0</v>
      </c>
      <c r="E62" s="22">
        <v>0</v>
      </c>
      <c r="F62" s="22">
        <v>7708</v>
      </c>
      <c r="G62" s="29">
        <v>0</v>
      </c>
      <c r="H62" s="22">
        <v>0</v>
      </c>
      <c r="I62" s="22">
        <v>4868</v>
      </c>
      <c r="J62" s="22">
        <v>0</v>
      </c>
      <c r="K62" s="22">
        <v>4002</v>
      </c>
      <c r="L62" s="22">
        <v>45</v>
      </c>
      <c r="M62" s="22">
        <v>3433</v>
      </c>
      <c r="N62" s="68">
        <v>0</v>
      </c>
      <c r="O62" s="68">
        <v>4</v>
      </c>
      <c r="P62" s="68">
        <v>0</v>
      </c>
      <c r="Q62" s="68">
        <v>0</v>
      </c>
      <c r="R62" s="34">
        <v>20060</v>
      </c>
    </row>
    <row r="63" spans="2:18">
      <c r="B63" s="4">
        <v>39933</v>
      </c>
      <c r="C63" s="22">
        <v>0</v>
      </c>
      <c r="D63" s="22">
        <v>0</v>
      </c>
      <c r="E63" s="22">
        <v>0</v>
      </c>
      <c r="F63" s="22">
        <v>113</v>
      </c>
      <c r="G63" s="29">
        <v>0</v>
      </c>
      <c r="H63" s="22">
        <v>0</v>
      </c>
      <c r="I63" s="22">
        <v>98</v>
      </c>
      <c r="J63" s="22">
        <v>0</v>
      </c>
      <c r="K63" s="22">
        <v>213</v>
      </c>
      <c r="L63" s="22">
        <v>1</v>
      </c>
      <c r="M63" s="22">
        <v>69</v>
      </c>
      <c r="N63" s="68">
        <v>1</v>
      </c>
      <c r="O63" s="68">
        <v>0</v>
      </c>
      <c r="P63" s="68">
        <v>0</v>
      </c>
      <c r="Q63" s="68">
        <v>0</v>
      </c>
      <c r="R63" s="34">
        <v>495</v>
      </c>
    </row>
    <row r="64" spans="2:18">
      <c r="B64" s="4">
        <v>39964</v>
      </c>
      <c r="C64" s="22">
        <v>0</v>
      </c>
      <c r="D64" s="22">
        <v>0</v>
      </c>
      <c r="E64" s="22">
        <v>0</v>
      </c>
      <c r="F64" s="22">
        <v>100</v>
      </c>
      <c r="G64" s="29">
        <v>0</v>
      </c>
      <c r="H64" s="22">
        <v>0</v>
      </c>
      <c r="I64" s="22">
        <v>69</v>
      </c>
      <c r="J64" s="22">
        <v>0</v>
      </c>
      <c r="K64" s="22">
        <v>237</v>
      </c>
      <c r="L64" s="22">
        <v>1</v>
      </c>
      <c r="M64" s="22">
        <v>56</v>
      </c>
      <c r="N64" s="68">
        <v>1</v>
      </c>
      <c r="O64" s="68">
        <v>5</v>
      </c>
      <c r="P64" s="68">
        <v>0</v>
      </c>
      <c r="Q64" s="68">
        <v>0</v>
      </c>
      <c r="R64" s="34">
        <v>469</v>
      </c>
    </row>
    <row r="65" spans="2:18">
      <c r="B65" s="4">
        <v>39994</v>
      </c>
      <c r="C65" s="22">
        <v>0</v>
      </c>
      <c r="D65" s="22">
        <v>0</v>
      </c>
      <c r="E65" s="22">
        <v>0</v>
      </c>
      <c r="F65" s="22">
        <v>49</v>
      </c>
      <c r="G65" s="29">
        <v>0</v>
      </c>
      <c r="H65" s="22">
        <v>0</v>
      </c>
      <c r="I65" s="22">
        <v>42</v>
      </c>
      <c r="J65" s="22">
        <v>0</v>
      </c>
      <c r="K65" s="22">
        <v>4</v>
      </c>
      <c r="L65" s="22">
        <v>4</v>
      </c>
      <c r="M65" s="22">
        <v>30</v>
      </c>
      <c r="N65" s="68">
        <v>2</v>
      </c>
      <c r="O65" s="68">
        <v>15</v>
      </c>
      <c r="P65" s="68">
        <v>0</v>
      </c>
      <c r="Q65" s="68">
        <v>0</v>
      </c>
      <c r="R65" s="34">
        <v>146</v>
      </c>
    </row>
    <row r="66" spans="2:18">
      <c r="B66" s="4">
        <v>40025</v>
      </c>
      <c r="C66" s="22">
        <v>0</v>
      </c>
      <c r="D66" s="22">
        <v>0</v>
      </c>
      <c r="E66" s="22">
        <v>0</v>
      </c>
      <c r="F66" s="22">
        <v>368</v>
      </c>
      <c r="G66" s="29">
        <v>0</v>
      </c>
      <c r="H66" s="22">
        <v>0</v>
      </c>
      <c r="I66" s="22">
        <v>250</v>
      </c>
      <c r="J66" s="22">
        <v>0</v>
      </c>
      <c r="K66" s="22">
        <v>664</v>
      </c>
      <c r="L66" s="22">
        <v>1</v>
      </c>
      <c r="M66" s="22">
        <v>107</v>
      </c>
      <c r="N66" s="68">
        <v>0</v>
      </c>
      <c r="O66" s="68">
        <v>6</v>
      </c>
      <c r="P66" s="68">
        <v>0</v>
      </c>
      <c r="Q66" s="68">
        <v>0</v>
      </c>
      <c r="R66" s="34">
        <v>1396</v>
      </c>
    </row>
    <row r="67" spans="2:18">
      <c r="B67" s="4">
        <v>40056</v>
      </c>
      <c r="C67" s="22">
        <v>0</v>
      </c>
      <c r="D67" s="22">
        <v>0</v>
      </c>
      <c r="E67" s="22">
        <v>0</v>
      </c>
      <c r="F67" s="22">
        <v>53</v>
      </c>
      <c r="G67" s="29">
        <v>0</v>
      </c>
      <c r="H67" s="22">
        <v>0</v>
      </c>
      <c r="I67" s="22">
        <v>41</v>
      </c>
      <c r="J67" s="22">
        <v>0</v>
      </c>
      <c r="K67" s="22">
        <v>4</v>
      </c>
      <c r="L67" s="22">
        <v>0</v>
      </c>
      <c r="M67" s="22">
        <v>37</v>
      </c>
      <c r="N67" s="68">
        <v>0</v>
      </c>
      <c r="O67" s="68">
        <v>6</v>
      </c>
      <c r="P67" s="68">
        <v>0</v>
      </c>
      <c r="Q67" s="68">
        <v>0</v>
      </c>
      <c r="R67" s="34">
        <v>141</v>
      </c>
    </row>
    <row r="68" spans="2:18">
      <c r="B68" s="4">
        <v>40086</v>
      </c>
      <c r="C68" s="22">
        <v>0</v>
      </c>
      <c r="D68" s="22">
        <v>0</v>
      </c>
      <c r="E68" s="22">
        <v>0</v>
      </c>
      <c r="F68" s="22">
        <v>139</v>
      </c>
      <c r="G68" s="29">
        <v>0</v>
      </c>
      <c r="H68" s="22">
        <v>0</v>
      </c>
      <c r="I68" s="22">
        <v>126</v>
      </c>
      <c r="J68" s="22">
        <v>0</v>
      </c>
      <c r="K68" s="22">
        <v>58</v>
      </c>
      <c r="L68" s="22">
        <v>0</v>
      </c>
      <c r="M68" s="22">
        <v>111</v>
      </c>
      <c r="N68" s="68">
        <v>0</v>
      </c>
      <c r="O68" s="68">
        <v>5</v>
      </c>
      <c r="P68" s="68">
        <v>0</v>
      </c>
      <c r="Q68" s="68">
        <v>0</v>
      </c>
      <c r="R68" s="34">
        <v>439</v>
      </c>
    </row>
    <row r="69" spans="2:18">
      <c r="B69" s="4">
        <v>40117</v>
      </c>
      <c r="C69" s="22">
        <v>0</v>
      </c>
      <c r="D69" s="22">
        <v>0</v>
      </c>
      <c r="E69" s="22">
        <v>0</v>
      </c>
      <c r="F69" s="22">
        <v>417</v>
      </c>
      <c r="G69" s="29">
        <v>0</v>
      </c>
      <c r="H69" s="22">
        <v>0</v>
      </c>
      <c r="I69" s="22">
        <v>267</v>
      </c>
      <c r="J69" s="22">
        <v>0</v>
      </c>
      <c r="K69" s="22">
        <v>80</v>
      </c>
      <c r="L69" s="22">
        <v>1</v>
      </c>
      <c r="M69" s="22">
        <v>138</v>
      </c>
      <c r="N69" s="68">
        <v>0</v>
      </c>
      <c r="O69" s="68">
        <v>2</v>
      </c>
      <c r="P69" s="68">
        <v>0</v>
      </c>
      <c r="Q69" s="68">
        <v>0</v>
      </c>
      <c r="R69" s="34">
        <v>905</v>
      </c>
    </row>
    <row r="70" spans="2:18">
      <c r="B70" s="4">
        <v>40147</v>
      </c>
      <c r="C70" s="22">
        <v>0</v>
      </c>
      <c r="D70" s="22">
        <v>0</v>
      </c>
      <c r="E70" s="22">
        <v>0</v>
      </c>
      <c r="F70" s="22">
        <v>124</v>
      </c>
      <c r="G70" s="29">
        <v>0</v>
      </c>
      <c r="H70" s="22">
        <v>0</v>
      </c>
      <c r="I70" s="22">
        <v>83</v>
      </c>
      <c r="J70" s="22">
        <v>0</v>
      </c>
      <c r="K70" s="22">
        <v>195</v>
      </c>
      <c r="L70" s="22">
        <v>4</v>
      </c>
      <c r="M70" s="22">
        <v>155</v>
      </c>
      <c r="N70" s="68">
        <v>0</v>
      </c>
      <c r="O70" s="68">
        <v>2</v>
      </c>
      <c r="P70" s="68">
        <v>0</v>
      </c>
      <c r="Q70" s="68">
        <v>0</v>
      </c>
      <c r="R70" s="34">
        <v>563</v>
      </c>
    </row>
    <row r="71" spans="2:18">
      <c r="B71" s="4">
        <v>40178</v>
      </c>
      <c r="C71" s="22">
        <v>0</v>
      </c>
      <c r="D71" s="22">
        <v>0</v>
      </c>
      <c r="E71" s="22">
        <v>0</v>
      </c>
      <c r="F71" s="22">
        <v>205</v>
      </c>
      <c r="G71" s="29">
        <v>0</v>
      </c>
      <c r="H71" s="22">
        <v>0</v>
      </c>
      <c r="I71" s="22">
        <v>120</v>
      </c>
      <c r="J71" s="22">
        <v>0</v>
      </c>
      <c r="K71" s="22">
        <v>148</v>
      </c>
      <c r="L71" s="22">
        <v>2</v>
      </c>
      <c r="M71" s="22">
        <v>111</v>
      </c>
      <c r="N71" s="68">
        <v>2</v>
      </c>
      <c r="O71" s="68">
        <v>5</v>
      </c>
      <c r="P71" s="68">
        <v>0</v>
      </c>
      <c r="Q71" s="68">
        <v>0</v>
      </c>
      <c r="R71" s="34">
        <v>593</v>
      </c>
    </row>
    <row r="72" spans="2:18">
      <c r="B72" s="4">
        <v>40209</v>
      </c>
      <c r="C72" s="22">
        <v>0</v>
      </c>
      <c r="D72" s="22">
        <v>0</v>
      </c>
      <c r="E72" s="22">
        <v>0</v>
      </c>
      <c r="F72" s="22">
        <v>218</v>
      </c>
      <c r="G72" s="29">
        <v>0</v>
      </c>
      <c r="H72" s="22">
        <v>0</v>
      </c>
      <c r="I72" s="22">
        <v>104</v>
      </c>
      <c r="J72" s="22">
        <v>0</v>
      </c>
      <c r="K72" s="22">
        <v>709</v>
      </c>
      <c r="L72" s="22">
        <v>1</v>
      </c>
      <c r="M72" s="22">
        <v>101</v>
      </c>
      <c r="N72" s="68">
        <v>0</v>
      </c>
      <c r="O72" s="68">
        <v>3</v>
      </c>
      <c r="P72" s="68">
        <v>0</v>
      </c>
      <c r="Q72" s="68">
        <v>0</v>
      </c>
      <c r="R72" s="34">
        <v>1136</v>
      </c>
    </row>
    <row r="73" spans="2:18">
      <c r="B73" s="4">
        <v>40237</v>
      </c>
      <c r="C73" s="22">
        <v>0</v>
      </c>
      <c r="D73" s="22">
        <v>0</v>
      </c>
      <c r="E73" s="22">
        <v>0</v>
      </c>
      <c r="F73" s="22">
        <v>48</v>
      </c>
      <c r="G73" s="29">
        <v>0</v>
      </c>
      <c r="H73" s="22">
        <v>0</v>
      </c>
      <c r="I73" s="22">
        <v>34</v>
      </c>
      <c r="J73" s="22">
        <v>0</v>
      </c>
      <c r="K73" s="22">
        <v>1</v>
      </c>
      <c r="L73" s="22">
        <v>0</v>
      </c>
      <c r="M73" s="22">
        <v>26</v>
      </c>
      <c r="N73" s="68">
        <v>0</v>
      </c>
      <c r="O73" s="68">
        <v>1</v>
      </c>
      <c r="P73" s="68">
        <v>0</v>
      </c>
      <c r="Q73" s="68">
        <v>0</v>
      </c>
      <c r="R73" s="34">
        <v>110</v>
      </c>
    </row>
    <row r="74" spans="2:18">
      <c r="B74" s="4">
        <v>40268</v>
      </c>
      <c r="C74" s="22">
        <v>0</v>
      </c>
      <c r="D74" s="22">
        <v>0</v>
      </c>
      <c r="E74" s="22">
        <v>0</v>
      </c>
      <c r="F74" s="22">
        <v>573</v>
      </c>
      <c r="G74" s="29">
        <v>0</v>
      </c>
      <c r="H74" s="22">
        <v>0</v>
      </c>
      <c r="I74" s="22">
        <v>394</v>
      </c>
      <c r="J74" s="22">
        <v>0</v>
      </c>
      <c r="K74" s="22">
        <v>1612</v>
      </c>
      <c r="L74" s="22">
        <v>3</v>
      </c>
      <c r="M74" s="22">
        <v>325</v>
      </c>
      <c r="N74" s="68">
        <v>0</v>
      </c>
      <c r="O74" s="68">
        <v>2</v>
      </c>
      <c r="P74" s="68">
        <v>0</v>
      </c>
      <c r="Q74" s="68">
        <v>0</v>
      </c>
      <c r="R74" s="34">
        <v>2909</v>
      </c>
    </row>
    <row r="75" spans="2:18">
      <c r="B75" s="4">
        <v>40298</v>
      </c>
      <c r="C75" s="22">
        <v>0</v>
      </c>
      <c r="D75" s="22">
        <v>0</v>
      </c>
      <c r="E75" s="22">
        <v>0</v>
      </c>
      <c r="F75" s="22">
        <v>229</v>
      </c>
      <c r="G75" s="29">
        <v>0</v>
      </c>
      <c r="H75" s="22">
        <v>0</v>
      </c>
      <c r="I75" s="22">
        <v>218</v>
      </c>
      <c r="J75" s="22">
        <v>0</v>
      </c>
      <c r="K75" s="22">
        <v>345</v>
      </c>
      <c r="L75" s="22">
        <v>2</v>
      </c>
      <c r="M75" s="22">
        <v>167</v>
      </c>
      <c r="N75" s="68">
        <v>2</v>
      </c>
      <c r="O75" s="68">
        <v>5</v>
      </c>
      <c r="P75" s="68">
        <v>0</v>
      </c>
      <c r="Q75" s="68">
        <v>0</v>
      </c>
      <c r="R75" s="34">
        <v>968</v>
      </c>
    </row>
    <row r="76" spans="2:18">
      <c r="B76" s="4">
        <v>40329</v>
      </c>
      <c r="C76" s="22">
        <v>0</v>
      </c>
      <c r="D76" s="22">
        <v>0</v>
      </c>
      <c r="E76" s="22">
        <v>0</v>
      </c>
      <c r="F76" s="22">
        <v>89</v>
      </c>
      <c r="G76" s="29">
        <v>0</v>
      </c>
      <c r="H76" s="22">
        <v>0</v>
      </c>
      <c r="I76" s="22">
        <v>114</v>
      </c>
      <c r="J76" s="22">
        <v>0</v>
      </c>
      <c r="K76" s="22">
        <v>27</v>
      </c>
      <c r="L76" s="22">
        <v>0</v>
      </c>
      <c r="M76" s="22">
        <v>64</v>
      </c>
      <c r="N76" s="68">
        <v>0</v>
      </c>
      <c r="O76" s="68">
        <v>4</v>
      </c>
      <c r="P76" s="68">
        <v>0</v>
      </c>
      <c r="Q76" s="68">
        <v>0</v>
      </c>
      <c r="R76" s="34">
        <v>298</v>
      </c>
    </row>
    <row r="77" spans="2:18">
      <c r="B77" s="4">
        <v>40359</v>
      </c>
      <c r="C77" s="22">
        <v>0</v>
      </c>
      <c r="D77" s="22">
        <v>0</v>
      </c>
      <c r="E77" s="22">
        <v>0</v>
      </c>
      <c r="F77" s="22">
        <v>107</v>
      </c>
      <c r="G77" s="29">
        <v>0</v>
      </c>
      <c r="H77" s="22">
        <v>0</v>
      </c>
      <c r="I77" s="22">
        <v>144</v>
      </c>
      <c r="J77" s="22">
        <v>0</v>
      </c>
      <c r="K77" s="22">
        <v>47</v>
      </c>
      <c r="L77" s="22">
        <v>1</v>
      </c>
      <c r="M77" s="22">
        <v>93</v>
      </c>
      <c r="N77" s="68">
        <v>0</v>
      </c>
      <c r="O77" s="68">
        <v>3</v>
      </c>
      <c r="P77" s="68">
        <v>0</v>
      </c>
      <c r="Q77" s="68">
        <v>0</v>
      </c>
      <c r="R77" s="34">
        <v>395</v>
      </c>
    </row>
    <row r="78" spans="2:18">
      <c r="B78" s="4">
        <v>40390</v>
      </c>
      <c r="C78" s="22">
        <v>0</v>
      </c>
      <c r="D78" s="22">
        <v>0</v>
      </c>
      <c r="E78" s="22">
        <v>0</v>
      </c>
      <c r="F78" s="22">
        <v>113</v>
      </c>
      <c r="G78" s="29">
        <v>0</v>
      </c>
      <c r="H78" s="22">
        <v>0</v>
      </c>
      <c r="I78" s="22">
        <v>96</v>
      </c>
      <c r="J78" s="22">
        <v>0</v>
      </c>
      <c r="K78" s="22">
        <v>10</v>
      </c>
      <c r="L78" s="22">
        <v>2</v>
      </c>
      <c r="M78" s="22">
        <v>78</v>
      </c>
      <c r="N78" s="68">
        <v>0</v>
      </c>
      <c r="O78" s="68">
        <v>2</v>
      </c>
      <c r="P78" s="68">
        <v>0</v>
      </c>
      <c r="Q78" s="68">
        <v>0</v>
      </c>
      <c r="R78" s="34">
        <v>301</v>
      </c>
    </row>
    <row r="79" spans="2:18">
      <c r="B79" s="4">
        <v>40421</v>
      </c>
      <c r="C79" s="22">
        <v>0</v>
      </c>
      <c r="D79" s="22">
        <v>0</v>
      </c>
      <c r="E79" s="22">
        <v>0</v>
      </c>
      <c r="F79" s="22">
        <v>151</v>
      </c>
      <c r="G79" s="29">
        <v>0</v>
      </c>
      <c r="H79" s="22">
        <v>0</v>
      </c>
      <c r="I79" s="22">
        <v>167</v>
      </c>
      <c r="J79" s="22">
        <v>0</v>
      </c>
      <c r="K79" s="22">
        <v>37</v>
      </c>
      <c r="L79" s="22">
        <v>0</v>
      </c>
      <c r="M79" s="22">
        <v>98</v>
      </c>
      <c r="N79" s="68">
        <v>0</v>
      </c>
      <c r="O79" s="68">
        <v>3</v>
      </c>
      <c r="P79" s="68">
        <v>0</v>
      </c>
      <c r="Q79" s="68">
        <v>0</v>
      </c>
      <c r="R79" s="34">
        <v>456</v>
      </c>
    </row>
    <row r="80" spans="2:18">
      <c r="B80" s="4">
        <v>40451</v>
      </c>
      <c r="C80" s="22">
        <v>0</v>
      </c>
      <c r="D80" s="22">
        <v>0</v>
      </c>
      <c r="E80" s="22">
        <v>0</v>
      </c>
      <c r="F80" s="22">
        <v>465</v>
      </c>
      <c r="G80" s="29">
        <v>0</v>
      </c>
      <c r="H80" s="22">
        <v>0</v>
      </c>
      <c r="I80" s="22">
        <v>415</v>
      </c>
      <c r="J80" s="22">
        <v>0</v>
      </c>
      <c r="K80" s="22">
        <v>357</v>
      </c>
      <c r="L80" s="22">
        <v>7</v>
      </c>
      <c r="M80" s="22">
        <v>293</v>
      </c>
      <c r="N80" s="68">
        <v>1</v>
      </c>
      <c r="O80" s="68">
        <v>9</v>
      </c>
      <c r="P80" s="68">
        <v>0</v>
      </c>
      <c r="Q80" s="68">
        <v>0</v>
      </c>
      <c r="R80" s="34">
        <v>1547</v>
      </c>
    </row>
    <row r="81" spans="2:18">
      <c r="B81" s="4">
        <v>40482</v>
      </c>
      <c r="C81" s="22">
        <v>0</v>
      </c>
      <c r="D81" s="22">
        <v>0</v>
      </c>
      <c r="E81" s="22">
        <v>0</v>
      </c>
      <c r="F81" s="22">
        <v>249</v>
      </c>
      <c r="G81" s="29">
        <v>0</v>
      </c>
      <c r="H81" s="22">
        <v>0</v>
      </c>
      <c r="I81" s="22">
        <v>201</v>
      </c>
      <c r="J81" s="22">
        <v>0</v>
      </c>
      <c r="K81" s="22">
        <v>153</v>
      </c>
      <c r="L81" s="22">
        <v>2</v>
      </c>
      <c r="M81" s="22">
        <v>146</v>
      </c>
      <c r="N81" s="68">
        <v>0</v>
      </c>
      <c r="O81" s="68">
        <v>3</v>
      </c>
      <c r="P81" s="68">
        <v>0</v>
      </c>
      <c r="Q81" s="68">
        <v>0</v>
      </c>
      <c r="R81" s="34">
        <v>754</v>
      </c>
    </row>
    <row r="82" spans="2:18">
      <c r="B82" s="4">
        <v>40512</v>
      </c>
      <c r="C82" s="22">
        <v>0</v>
      </c>
      <c r="D82" s="22">
        <v>0</v>
      </c>
      <c r="E82" s="22">
        <v>0</v>
      </c>
      <c r="F82" s="22">
        <v>177</v>
      </c>
      <c r="G82" s="29">
        <v>0</v>
      </c>
      <c r="H82" s="22">
        <v>0</v>
      </c>
      <c r="I82" s="22">
        <v>121</v>
      </c>
      <c r="J82" s="22">
        <v>0</v>
      </c>
      <c r="K82" s="22">
        <v>90</v>
      </c>
      <c r="L82" s="22">
        <v>1</v>
      </c>
      <c r="M82" s="22">
        <v>130</v>
      </c>
      <c r="N82" s="68">
        <v>0</v>
      </c>
      <c r="O82" s="68">
        <v>4</v>
      </c>
      <c r="P82" s="68">
        <v>0</v>
      </c>
      <c r="Q82" s="68">
        <v>0</v>
      </c>
      <c r="R82" s="34">
        <v>523</v>
      </c>
    </row>
    <row r="83" spans="2:18">
      <c r="B83" s="4">
        <v>40543</v>
      </c>
      <c r="C83" s="22">
        <v>0</v>
      </c>
      <c r="D83" s="22">
        <v>0</v>
      </c>
      <c r="E83" s="22">
        <v>0</v>
      </c>
      <c r="F83" s="22">
        <v>450</v>
      </c>
      <c r="G83" s="29">
        <v>0</v>
      </c>
      <c r="H83" s="22">
        <v>0</v>
      </c>
      <c r="I83" s="22">
        <v>337</v>
      </c>
      <c r="J83" s="22">
        <v>0</v>
      </c>
      <c r="K83" s="22">
        <v>220</v>
      </c>
      <c r="L83" s="22">
        <v>3</v>
      </c>
      <c r="M83" s="22">
        <v>231</v>
      </c>
      <c r="N83" s="68">
        <v>2</v>
      </c>
      <c r="O83" s="68">
        <v>4</v>
      </c>
      <c r="P83" s="68">
        <v>0</v>
      </c>
      <c r="Q83" s="68">
        <v>0</v>
      </c>
      <c r="R83" s="34">
        <v>1247</v>
      </c>
    </row>
    <row r="84" spans="2:18">
      <c r="B84" s="4">
        <v>40574</v>
      </c>
      <c r="C84" s="22">
        <v>0</v>
      </c>
      <c r="D84" s="22">
        <v>0</v>
      </c>
      <c r="E84" s="22">
        <v>0</v>
      </c>
      <c r="F84" s="22">
        <v>111</v>
      </c>
      <c r="G84" s="29">
        <v>0</v>
      </c>
      <c r="H84" s="22">
        <v>0</v>
      </c>
      <c r="I84" s="22">
        <v>55</v>
      </c>
      <c r="J84" s="22">
        <v>0</v>
      </c>
      <c r="K84" s="22">
        <v>27</v>
      </c>
      <c r="L84" s="22">
        <v>0</v>
      </c>
      <c r="M84" s="22">
        <v>61</v>
      </c>
      <c r="N84" s="68">
        <v>1</v>
      </c>
      <c r="O84" s="68">
        <v>5</v>
      </c>
      <c r="P84" s="68">
        <v>0</v>
      </c>
      <c r="Q84" s="68">
        <v>0</v>
      </c>
      <c r="R84" s="34">
        <v>260</v>
      </c>
    </row>
    <row r="85" spans="2:18">
      <c r="B85" s="4">
        <v>40602</v>
      </c>
      <c r="C85" s="22">
        <v>0</v>
      </c>
      <c r="D85" s="22">
        <v>0</v>
      </c>
      <c r="E85" s="22">
        <v>0</v>
      </c>
      <c r="F85" s="22">
        <v>89</v>
      </c>
      <c r="G85" s="29">
        <v>0</v>
      </c>
      <c r="H85" s="22">
        <v>0</v>
      </c>
      <c r="I85" s="22">
        <v>89</v>
      </c>
      <c r="J85" s="22">
        <v>0</v>
      </c>
      <c r="K85" s="22">
        <v>64</v>
      </c>
      <c r="L85" s="22">
        <v>2</v>
      </c>
      <c r="M85" s="22">
        <v>68</v>
      </c>
      <c r="N85" s="68">
        <v>0</v>
      </c>
      <c r="O85" s="68">
        <v>2</v>
      </c>
      <c r="P85" s="68">
        <v>0</v>
      </c>
      <c r="Q85" s="68">
        <v>0</v>
      </c>
      <c r="R85" s="34">
        <v>314</v>
      </c>
    </row>
    <row r="86" spans="2:18">
      <c r="B86" s="4">
        <v>40633</v>
      </c>
      <c r="C86" s="22">
        <v>0</v>
      </c>
      <c r="D86" s="22">
        <v>0</v>
      </c>
      <c r="E86" s="22">
        <v>0</v>
      </c>
      <c r="F86" s="22">
        <v>158</v>
      </c>
      <c r="G86" s="29">
        <v>0</v>
      </c>
      <c r="H86" s="22">
        <v>0</v>
      </c>
      <c r="I86" s="22">
        <v>117</v>
      </c>
      <c r="J86" s="22">
        <v>0</v>
      </c>
      <c r="K86" s="22">
        <v>232</v>
      </c>
      <c r="L86" s="22">
        <v>1</v>
      </c>
      <c r="M86" s="22">
        <v>107</v>
      </c>
      <c r="N86" s="68">
        <v>0</v>
      </c>
      <c r="O86" s="68">
        <v>10</v>
      </c>
      <c r="P86" s="68">
        <v>0</v>
      </c>
      <c r="Q86" s="68">
        <v>0</v>
      </c>
      <c r="R86" s="34">
        <v>625</v>
      </c>
    </row>
    <row r="87" spans="2:18">
      <c r="B87" s="4">
        <v>40663</v>
      </c>
      <c r="C87" s="22">
        <v>0</v>
      </c>
      <c r="D87" s="22">
        <v>0</v>
      </c>
      <c r="E87" s="22">
        <v>0</v>
      </c>
      <c r="F87" s="22">
        <v>214</v>
      </c>
      <c r="G87" s="29">
        <v>0</v>
      </c>
      <c r="H87" s="22">
        <v>0</v>
      </c>
      <c r="I87" s="22">
        <v>206</v>
      </c>
      <c r="J87" s="22">
        <v>0</v>
      </c>
      <c r="K87" s="22">
        <v>123</v>
      </c>
      <c r="L87" s="22">
        <v>7</v>
      </c>
      <c r="M87" s="22">
        <v>162</v>
      </c>
      <c r="N87" s="68">
        <v>1</v>
      </c>
      <c r="O87" s="68">
        <v>5</v>
      </c>
      <c r="P87" s="68">
        <v>0</v>
      </c>
      <c r="Q87" s="68">
        <v>0</v>
      </c>
      <c r="R87" s="34">
        <v>718</v>
      </c>
    </row>
    <row r="88" spans="2:18">
      <c r="B88" s="4">
        <v>40694</v>
      </c>
      <c r="C88" s="22">
        <v>0</v>
      </c>
      <c r="D88" s="22">
        <v>0</v>
      </c>
      <c r="E88" s="22">
        <v>0</v>
      </c>
      <c r="F88" s="22">
        <v>124</v>
      </c>
      <c r="G88" s="29">
        <v>0</v>
      </c>
      <c r="H88" s="22">
        <v>0</v>
      </c>
      <c r="I88" s="22">
        <v>101</v>
      </c>
      <c r="J88" s="22">
        <v>0</v>
      </c>
      <c r="K88" s="22">
        <v>58</v>
      </c>
      <c r="L88" s="22">
        <v>0</v>
      </c>
      <c r="M88" s="22">
        <v>102</v>
      </c>
      <c r="N88" s="68">
        <v>0</v>
      </c>
      <c r="O88" s="68">
        <v>1</v>
      </c>
      <c r="P88" s="68">
        <v>0</v>
      </c>
      <c r="Q88" s="68">
        <v>0</v>
      </c>
      <c r="R88" s="34">
        <v>386</v>
      </c>
    </row>
    <row r="89" spans="2:18">
      <c r="B89" s="4">
        <v>40724</v>
      </c>
      <c r="C89" s="22">
        <v>0</v>
      </c>
      <c r="D89" s="22">
        <v>0</v>
      </c>
      <c r="E89" s="22">
        <v>0</v>
      </c>
      <c r="F89" s="22">
        <v>201</v>
      </c>
      <c r="G89" s="29">
        <v>0</v>
      </c>
      <c r="H89" s="22">
        <v>0</v>
      </c>
      <c r="I89" s="22">
        <v>139</v>
      </c>
      <c r="J89" s="22">
        <v>0</v>
      </c>
      <c r="K89" s="22">
        <v>77</v>
      </c>
      <c r="L89" s="22">
        <v>0</v>
      </c>
      <c r="M89" s="22">
        <v>101</v>
      </c>
      <c r="N89" s="68">
        <v>3</v>
      </c>
      <c r="O89" s="68">
        <v>3</v>
      </c>
      <c r="P89" s="68">
        <v>0</v>
      </c>
      <c r="Q89" s="68">
        <v>0</v>
      </c>
      <c r="R89" s="34">
        <v>524</v>
      </c>
    </row>
    <row r="90" spans="2:18">
      <c r="B90" s="4">
        <v>40755</v>
      </c>
      <c r="C90" s="22">
        <v>0</v>
      </c>
      <c r="D90" s="22">
        <v>0</v>
      </c>
      <c r="E90" s="22">
        <v>0</v>
      </c>
      <c r="F90" s="22">
        <v>157</v>
      </c>
      <c r="G90" s="29">
        <v>0</v>
      </c>
      <c r="H90" s="22">
        <v>0</v>
      </c>
      <c r="I90" s="22">
        <v>91</v>
      </c>
      <c r="J90" s="22">
        <v>0</v>
      </c>
      <c r="K90" s="22">
        <v>56</v>
      </c>
      <c r="L90" s="22">
        <v>0</v>
      </c>
      <c r="M90" s="22">
        <v>81</v>
      </c>
      <c r="N90" s="68">
        <v>1</v>
      </c>
      <c r="O90" s="68">
        <v>7</v>
      </c>
      <c r="P90" s="68">
        <v>0</v>
      </c>
      <c r="Q90" s="68">
        <v>0</v>
      </c>
      <c r="R90" s="34">
        <v>393</v>
      </c>
    </row>
    <row r="91" spans="2:18">
      <c r="B91" s="4">
        <v>40786</v>
      </c>
      <c r="C91" s="22">
        <v>0</v>
      </c>
      <c r="D91" s="22">
        <v>0</v>
      </c>
      <c r="E91" s="22">
        <v>0</v>
      </c>
      <c r="F91" s="22">
        <v>123</v>
      </c>
      <c r="G91" s="29">
        <v>0</v>
      </c>
      <c r="H91" s="22">
        <v>0</v>
      </c>
      <c r="I91" s="22">
        <v>91</v>
      </c>
      <c r="J91" s="22">
        <v>0</v>
      </c>
      <c r="K91" s="22">
        <v>26</v>
      </c>
      <c r="L91" s="22">
        <v>2</v>
      </c>
      <c r="M91" s="22">
        <v>83</v>
      </c>
      <c r="N91" s="68">
        <v>3</v>
      </c>
      <c r="O91" s="68">
        <v>2</v>
      </c>
      <c r="P91" s="68">
        <v>0</v>
      </c>
      <c r="Q91" s="68">
        <v>0</v>
      </c>
      <c r="R91" s="34">
        <v>330</v>
      </c>
    </row>
    <row r="92" spans="2:18">
      <c r="B92" s="4">
        <v>40816</v>
      </c>
      <c r="C92" s="22">
        <v>0</v>
      </c>
      <c r="D92" s="22">
        <v>0</v>
      </c>
      <c r="E92" s="22">
        <v>0</v>
      </c>
      <c r="F92" s="22">
        <v>186</v>
      </c>
      <c r="G92" s="29">
        <v>0</v>
      </c>
      <c r="H92" s="22">
        <v>0</v>
      </c>
      <c r="I92" s="22">
        <v>151</v>
      </c>
      <c r="J92" s="22">
        <v>0</v>
      </c>
      <c r="K92" s="22">
        <v>73</v>
      </c>
      <c r="L92" s="22">
        <v>3</v>
      </c>
      <c r="M92" s="22">
        <v>119</v>
      </c>
      <c r="N92" s="68">
        <v>4</v>
      </c>
      <c r="O92" s="68">
        <v>1</v>
      </c>
      <c r="P92" s="68">
        <v>0</v>
      </c>
      <c r="Q92" s="68">
        <v>0</v>
      </c>
      <c r="R92" s="34">
        <v>537</v>
      </c>
    </row>
    <row r="93" spans="2:18">
      <c r="B93" s="4">
        <v>40847</v>
      </c>
      <c r="C93" s="22">
        <v>0</v>
      </c>
      <c r="D93" s="22">
        <v>0</v>
      </c>
      <c r="E93" s="22">
        <v>0</v>
      </c>
      <c r="F93" s="22">
        <v>255</v>
      </c>
      <c r="G93" s="29">
        <v>0</v>
      </c>
      <c r="H93" s="22">
        <v>0</v>
      </c>
      <c r="I93" s="22">
        <v>172</v>
      </c>
      <c r="J93" s="22">
        <v>0</v>
      </c>
      <c r="K93" s="22">
        <v>81</v>
      </c>
      <c r="L93" s="22">
        <v>5</v>
      </c>
      <c r="M93" s="22">
        <v>133</v>
      </c>
      <c r="N93" s="68">
        <v>2</v>
      </c>
      <c r="O93" s="68">
        <v>1</v>
      </c>
      <c r="P93" s="68">
        <v>0</v>
      </c>
      <c r="Q93" s="68">
        <v>0</v>
      </c>
      <c r="R93" s="34">
        <v>649</v>
      </c>
    </row>
    <row r="94" spans="2:18">
      <c r="B94" s="4">
        <v>40877</v>
      </c>
      <c r="C94" s="22">
        <v>0</v>
      </c>
      <c r="D94" s="22">
        <v>0</v>
      </c>
      <c r="E94" s="22">
        <v>0</v>
      </c>
      <c r="F94" s="22">
        <v>286</v>
      </c>
      <c r="G94" s="29">
        <v>0</v>
      </c>
      <c r="H94" s="22">
        <v>0</v>
      </c>
      <c r="I94" s="22">
        <v>206</v>
      </c>
      <c r="J94" s="22">
        <v>0</v>
      </c>
      <c r="K94" s="22">
        <v>119</v>
      </c>
      <c r="L94" s="22">
        <v>1</v>
      </c>
      <c r="M94" s="22">
        <v>162</v>
      </c>
      <c r="N94" s="68">
        <v>2</v>
      </c>
      <c r="O94" s="68">
        <v>1</v>
      </c>
      <c r="P94" s="68">
        <v>0</v>
      </c>
      <c r="Q94" s="68">
        <v>0</v>
      </c>
      <c r="R94" s="34">
        <v>777</v>
      </c>
    </row>
    <row r="95" spans="2:18">
      <c r="B95" s="4">
        <v>40908</v>
      </c>
      <c r="C95" s="22">
        <v>0</v>
      </c>
      <c r="D95" s="22">
        <v>0</v>
      </c>
      <c r="E95" s="22">
        <v>0</v>
      </c>
      <c r="F95" s="22">
        <v>269</v>
      </c>
      <c r="G95" s="29">
        <v>0</v>
      </c>
      <c r="H95" s="22">
        <v>0</v>
      </c>
      <c r="I95" s="22">
        <v>185</v>
      </c>
      <c r="J95" s="22">
        <v>0</v>
      </c>
      <c r="K95" s="22">
        <v>132</v>
      </c>
      <c r="L95" s="22">
        <v>2</v>
      </c>
      <c r="M95" s="22">
        <v>158</v>
      </c>
      <c r="N95" s="68">
        <v>6</v>
      </c>
      <c r="O95" s="68">
        <v>3</v>
      </c>
      <c r="P95" s="68">
        <v>0</v>
      </c>
      <c r="Q95" s="68">
        <v>0</v>
      </c>
      <c r="R95" s="34">
        <v>755</v>
      </c>
    </row>
    <row r="96" spans="2:18">
      <c r="B96" s="4">
        <v>40939</v>
      </c>
      <c r="C96" s="22">
        <v>0</v>
      </c>
      <c r="D96" s="22">
        <v>0</v>
      </c>
      <c r="E96" s="22">
        <v>0</v>
      </c>
      <c r="F96" s="22">
        <v>130</v>
      </c>
      <c r="G96" s="29">
        <v>0</v>
      </c>
      <c r="H96" s="22">
        <v>0</v>
      </c>
      <c r="I96" s="22">
        <v>73</v>
      </c>
      <c r="J96" s="22">
        <v>0</v>
      </c>
      <c r="K96" s="22">
        <v>54</v>
      </c>
      <c r="L96" s="22">
        <v>1</v>
      </c>
      <c r="M96" s="22">
        <v>68</v>
      </c>
      <c r="N96" s="68">
        <v>0</v>
      </c>
      <c r="O96" s="68">
        <v>0</v>
      </c>
      <c r="P96" s="68">
        <v>0</v>
      </c>
      <c r="Q96" s="68">
        <v>0</v>
      </c>
      <c r="R96" s="34">
        <v>326</v>
      </c>
    </row>
    <row r="97" spans="2:18">
      <c r="B97" s="4">
        <v>40968</v>
      </c>
      <c r="C97" s="22">
        <v>0</v>
      </c>
      <c r="D97" s="22">
        <v>0</v>
      </c>
      <c r="E97" s="22">
        <v>0</v>
      </c>
      <c r="F97" s="22">
        <v>95</v>
      </c>
      <c r="G97" s="29">
        <v>0</v>
      </c>
      <c r="H97" s="22">
        <v>0</v>
      </c>
      <c r="I97" s="22">
        <v>72</v>
      </c>
      <c r="J97" s="22">
        <v>0</v>
      </c>
      <c r="K97" s="22">
        <v>66</v>
      </c>
      <c r="L97" s="22">
        <v>4</v>
      </c>
      <c r="M97" s="22">
        <v>101</v>
      </c>
      <c r="N97" s="68">
        <v>0</v>
      </c>
      <c r="O97" s="68">
        <v>1</v>
      </c>
      <c r="P97" s="68">
        <v>0</v>
      </c>
      <c r="Q97" s="68">
        <v>0</v>
      </c>
      <c r="R97" s="34">
        <v>339</v>
      </c>
    </row>
    <row r="98" spans="2:18">
      <c r="B98" s="4">
        <v>40999</v>
      </c>
      <c r="C98" s="22">
        <v>0</v>
      </c>
      <c r="D98" s="22">
        <v>0</v>
      </c>
      <c r="E98" s="22">
        <v>0</v>
      </c>
      <c r="F98" s="22">
        <v>372</v>
      </c>
      <c r="G98" s="29">
        <v>0</v>
      </c>
      <c r="H98" s="22">
        <v>0</v>
      </c>
      <c r="I98" s="22">
        <v>271</v>
      </c>
      <c r="J98" s="22">
        <v>0</v>
      </c>
      <c r="K98" s="22">
        <v>202</v>
      </c>
      <c r="L98" s="22">
        <v>3</v>
      </c>
      <c r="M98" s="22">
        <v>222</v>
      </c>
      <c r="N98" s="68">
        <v>0</v>
      </c>
      <c r="O98" s="68">
        <v>0</v>
      </c>
      <c r="P98" s="68">
        <v>0</v>
      </c>
      <c r="Q98" s="68">
        <v>0</v>
      </c>
      <c r="R98" s="34">
        <v>1070</v>
      </c>
    </row>
    <row r="99" spans="2:18">
      <c r="B99" s="4">
        <v>41029</v>
      </c>
      <c r="C99" s="22">
        <v>0</v>
      </c>
      <c r="D99" s="22">
        <v>0</v>
      </c>
      <c r="E99" s="22">
        <v>0</v>
      </c>
      <c r="F99" s="22">
        <v>308</v>
      </c>
      <c r="G99" s="29">
        <v>0</v>
      </c>
      <c r="H99" s="22">
        <v>0</v>
      </c>
      <c r="I99" s="22">
        <v>241</v>
      </c>
      <c r="J99" s="22">
        <v>0</v>
      </c>
      <c r="K99" s="22">
        <v>168</v>
      </c>
      <c r="L99" s="22">
        <v>1</v>
      </c>
      <c r="M99" s="22">
        <v>255</v>
      </c>
      <c r="N99" s="68">
        <v>1</v>
      </c>
      <c r="O99" s="68">
        <v>3</v>
      </c>
      <c r="P99" s="68">
        <v>0</v>
      </c>
      <c r="Q99" s="68">
        <v>0</v>
      </c>
      <c r="R99" s="34">
        <v>977</v>
      </c>
    </row>
    <row r="100" spans="2:18">
      <c r="B100" s="4">
        <v>41060</v>
      </c>
      <c r="C100" s="22">
        <v>0</v>
      </c>
      <c r="D100" s="22">
        <v>0</v>
      </c>
      <c r="E100" s="22">
        <v>0</v>
      </c>
      <c r="F100" s="22">
        <v>202</v>
      </c>
      <c r="G100" s="29">
        <v>0</v>
      </c>
      <c r="H100" s="22">
        <v>0</v>
      </c>
      <c r="I100" s="22">
        <v>142</v>
      </c>
      <c r="J100" s="22">
        <v>0</v>
      </c>
      <c r="K100" s="22">
        <v>83</v>
      </c>
      <c r="L100" s="22">
        <v>1</v>
      </c>
      <c r="M100" s="22">
        <v>142</v>
      </c>
      <c r="N100" s="68">
        <v>0</v>
      </c>
      <c r="O100" s="68">
        <v>3</v>
      </c>
      <c r="P100" s="68">
        <v>0</v>
      </c>
      <c r="Q100" s="68">
        <v>0</v>
      </c>
      <c r="R100" s="34">
        <v>573</v>
      </c>
    </row>
    <row r="101" spans="2:18">
      <c r="B101" s="4">
        <v>41090</v>
      </c>
      <c r="C101" s="22">
        <v>0</v>
      </c>
      <c r="D101" s="22">
        <v>0</v>
      </c>
      <c r="E101" s="22">
        <v>0</v>
      </c>
      <c r="F101" s="22">
        <v>204</v>
      </c>
      <c r="G101" s="29">
        <v>0</v>
      </c>
      <c r="H101" s="22">
        <v>0</v>
      </c>
      <c r="I101" s="22">
        <v>193</v>
      </c>
      <c r="J101" s="22">
        <v>0</v>
      </c>
      <c r="K101" s="22">
        <v>105</v>
      </c>
      <c r="L101" s="22">
        <v>5</v>
      </c>
      <c r="M101" s="22">
        <v>149</v>
      </c>
      <c r="N101" s="68">
        <v>1</v>
      </c>
      <c r="O101" s="68">
        <v>4</v>
      </c>
      <c r="P101" s="68">
        <v>0</v>
      </c>
      <c r="Q101" s="68">
        <v>0</v>
      </c>
      <c r="R101" s="34">
        <v>661</v>
      </c>
    </row>
    <row r="102" spans="2:18">
      <c r="B102" s="4">
        <v>41121</v>
      </c>
      <c r="C102" s="22">
        <v>0</v>
      </c>
      <c r="D102" s="22">
        <v>0</v>
      </c>
      <c r="E102" s="22">
        <v>0</v>
      </c>
      <c r="F102" s="22">
        <v>213</v>
      </c>
      <c r="G102" s="29">
        <v>0</v>
      </c>
      <c r="H102" s="22">
        <v>0</v>
      </c>
      <c r="I102" s="22">
        <v>169</v>
      </c>
      <c r="J102" s="22">
        <v>0</v>
      </c>
      <c r="K102" s="22">
        <v>69</v>
      </c>
      <c r="L102" s="22">
        <v>2</v>
      </c>
      <c r="M102" s="22">
        <v>139</v>
      </c>
      <c r="N102" s="68">
        <v>0</v>
      </c>
      <c r="O102" s="68">
        <v>1</v>
      </c>
      <c r="P102" s="68">
        <v>0</v>
      </c>
      <c r="Q102" s="68">
        <v>0</v>
      </c>
      <c r="R102" s="34">
        <v>593</v>
      </c>
    </row>
    <row r="103" spans="2:18">
      <c r="B103" s="4">
        <v>41152</v>
      </c>
      <c r="C103" s="22">
        <v>0</v>
      </c>
      <c r="D103" s="22">
        <v>0</v>
      </c>
      <c r="E103" s="22">
        <v>0</v>
      </c>
      <c r="F103" s="22">
        <v>257</v>
      </c>
      <c r="G103" s="29">
        <v>0</v>
      </c>
      <c r="H103" s="22">
        <v>0</v>
      </c>
      <c r="I103" s="22">
        <v>175</v>
      </c>
      <c r="J103" s="22">
        <v>0</v>
      </c>
      <c r="K103" s="22">
        <v>155</v>
      </c>
      <c r="L103" s="22">
        <v>9</v>
      </c>
      <c r="M103" s="22">
        <v>148</v>
      </c>
      <c r="N103" s="68">
        <v>0</v>
      </c>
      <c r="O103" s="68">
        <v>0</v>
      </c>
      <c r="P103" s="68">
        <v>0</v>
      </c>
      <c r="Q103" s="68">
        <v>0</v>
      </c>
      <c r="R103" s="34">
        <v>744</v>
      </c>
    </row>
    <row r="104" spans="2:18">
      <c r="B104" s="4">
        <v>41182</v>
      </c>
      <c r="C104" s="22">
        <v>0</v>
      </c>
      <c r="D104" s="22">
        <v>0</v>
      </c>
      <c r="E104" s="22">
        <v>0</v>
      </c>
      <c r="F104" s="22">
        <v>179</v>
      </c>
      <c r="G104" s="29">
        <v>0</v>
      </c>
      <c r="H104" s="22">
        <v>0</v>
      </c>
      <c r="I104" s="22">
        <v>154</v>
      </c>
      <c r="J104" s="22">
        <v>0</v>
      </c>
      <c r="K104" s="22">
        <v>169</v>
      </c>
      <c r="L104" s="22">
        <v>3</v>
      </c>
      <c r="M104" s="22">
        <v>123</v>
      </c>
      <c r="N104" s="68">
        <v>0</v>
      </c>
      <c r="O104" s="68">
        <v>1</v>
      </c>
      <c r="P104" s="68">
        <v>0</v>
      </c>
      <c r="Q104" s="68">
        <v>0</v>
      </c>
      <c r="R104" s="34">
        <v>629</v>
      </c>
    </row>
    <row r="105" spans="2:18">
      <c r="B105" s="4">
        <v>41213</v>
      </c>
      <c r="C105" s="22">
        <v>0</v>
      </c>
      <c r="D105" s="22">
        <v>0</v>
      </c>
      <c r="E105" s="22">
        <v>0</v>
      </c>
      <c r="F105" s="22">
        <v>580</v>
      </c>
      <c r="G105" s="29">
        <v>0</v>
      </c>
      <c r="H105" s="22">
        <v>0</v>
      </c>
      <c r="I105" s="22">
        <v>514</v>
      </c>
      <c r="J105" s="22">
        <v>0</v>
      </c>
      <c r="K105" s="22">
        <v>316</v>
      </c>
      <c r="L105" s="22">
        <v>3</v>
      </c>
      <c r="M105" s="22">
        <v>391</v>
      </c>
      <c r="N105" s="68">
        <v>0</v>
      </c>
      <c r="O105" s="68">
        <v>2</v>
      </c>
      <c r="P105" s="68">
        <v>0</v>
      </c>
      <c r="Q105" s="68">
        <v>0</v>
      </c>
      <c r="R105" s="34">
        <v>1806</v>
      </c>
    </row>
    <row r="106" spans="2:18">
      <c r="B106" s="4">
        <v>41243</v>
      </c>
      <c r="C106" s="22">
        <v>0</v>
      </c>
      <c r="D106" s="22">
        <v>0</v>
      </c>
      <c r="E106" s="22">
        <v>0</v>
      </c>
      <c r="F106" s="22">
        <v>533</v>
      </c>
      <c r="G106" s="29">
        <v>0</v>
      </c>
      <c r="H106" s="22">
        <v>0</v>
      </c>
      <c r="I106" s="22">
        <v>338</v>
      </c>
      <c r="J106" s="22">
        <v>0</v>
      </c>
      <c r="K106" s="22">
        <v>192</v>
      </c>
      <c r="L106" s="22">
        <v>4</v>
      </c>
      <c r="M106" s="22">
        <v>279</v>
      </c>
      <c r="N106" s="68">
        <v>1</v>
      </c>
      <c r="O106" s="68">
        <v>0</v>
      </c>
      <c r="P106" s="68">
        <v>0</v>
      </c>
      <c r="Q106" s="68">
        <v>0</v>
      </c>
      <c r="R106" s="34">
        <v>1347</v>
      </c>
    </row>
    <row r="107" spans="2:18">
      <c r="B107" s="4">
        <v>41274</v>
      </c>
      <c r="C107" s="22">
        <v>0</v>
      </c>
      <c r="D107" s="22">
        <v>0</v>
      </c>
      <c r="E107" s="22">
        <v>0</v>
      </c>
      <c r="F107" s="22">
        <v>308</v>
      </c>
      <c r="G107" s="29">
        <v>0</v>
      </c>
      <c r="H107" s="22">
        <v>0</v>
      </c>
      <c r="I107" s="22">
        <v>289</v>
      </c>
      <c r="J107" s="22">
        <v>0</v>
      </c>
      <c r="K107" s="22">
        <v>176</v>
      </c>
      <c r="L107" s="22">
        <v>3</v>
      </c>
      <c r="M107" s="22">
        <v>204</v>
      </c>
      <c r="N107" s="68">
        <v>0</v>
      </c>
      <c r="O107" s="68">
        <v>1</v>
      </c>
      <c r="P107" s="68">
        <v>0</v>
      </c>
      <c r="Q107" s="68">
        <v>0</v>
      </c>
      <c r="R107" s="34">
        <v>981</v>
      </c>
    </row>
    <row r="108" spans="2:18">
      <c r="B108" s="4">
        <v>41305</v>
      </c>
      <c r="C108" s="22">
        <v>0</v>
      </c>
      <c r="D108" s="22">
        <v>0</v>
      </c>
      <c r="E108" s="22">
        <v>0</v>
      </c>
      <c r="F108" s="22">
        <v>132</v>
      </c>
      <c r="G108" s="29">
        <v>0</v>
      </c>
      <c r="H108" s="22">
        <v>0</v>
      </c>
      <c r="I108" s="22">
        <v>99</v>
      </c>
      <c r="J108" s="22">
        <v>0</v>
      </c>
      <c r="K108" s="22">
        <v>59</v>
      </c>
      <c r="L108" s="22">
        <v>1</v>
      </c>
      <c r="M108" s="22">
        <v>81</v>
      </c>
      <c r="N108" s="68">
        <v>0</v>
      </c>
      <c r="O108" s="68">
        <v>0</v>
      </c>
      <c r="P108" s="68">
        <v>0</v>
      </c>
      <c r="Q108" s="68">
        <v>0</v>
      </c>
      <c r="R108" s="34">
        <v>372</v>
      </c>
    </row>
    <row r="109" spans="2:18">
      <c r="B109" s="4">
        <v>41333</v>
      </c>
      <c r="C109" s="22">
        <v>0</v>
      </c>
      <c r="D109" s="22">
        <v>0</v>
      </c>
      <c r="E109" s="22">
        <v>0</v>
      </c>
      <c r="F109" s="22">
        <v>264</v>
      </c>
      <c r="G109" s="29">
        <v>0</v>
      </c>
      <c r="H109" s="22">
        <v>0</v>
      </c>
      <c r="I109" s="22">
        <v>170</v>
      </c>
      <c r="J109" s="22">
        <v>0</v>
      </c>
      <c r="K109" s="22">
        <v>402</v>
      </c>
      <c r="L109" s="22">
        <v>3</v>
      </c>
      <c r="M109" s="22">
        <v>140</v>
      </c>
      <c r="N109" s="68">
        <v>0</v>
      </c>
      <c r="O109" s="68">
        <v>0</v>
      </c>
      <c r="P109" s="68">
        <v>0</v>
      </c>
      <c r="Q109" s="68">
        <v>0</v>
      </c>
      <c r="R109" s="34">
        <v>979</v>
      </c>
    </row>
    <row r="110" spans="2:18">
      <c r="B110" s="4">
        <v>41364</v>
      </c>
      <c r="C110" s="22">
        <v>0</v>
      </c>
      <c r="D110" s="22">
        <v>0</v>
      </c>
      <c r="E110" s="22">
        <v>0</v>
      </c>
      <c r="F110" s="22">
        <v>450</v>
      </c>
      <c r="G110" s="29">
        <v>0</v>
      </c>
      <c r="H110" s="22">
        <v>0</v>
      </c>
      <c r="I110" s="22">
        <v>410</v>
      </c>
      <c r="J110" s="22">
        <v>0</v>
      </c>
      <c r="K110" s="22">
        <v>203</v>
      </c>
      <c r="L110" s="22">
        <v>4</v>
      </c>
      <c r="M110" s="22">
        <v>270</v>
      </c>
      <c r="N110" s="68">
        <v>1</v>
      </c>
      <c r="O110" s="68">
        <v>6</v>
      </c>
      <c r="P110" s="68">
        <v>0</v>
      </c>
      <c r="Q110" s="68">
        <v>0</v>
      </c>
      <c r="R110" s="34">
        <v>1344</v>
      </c>
    </row>
    <row r="111" spans="2:18">
      <c r="B111" s="4">
        <v>41394</v>
      </c>
      <c r="C111" s="22">
        <v>0</v>
      </c>
      <c r="D111" s="22">
        <v>0</v>
      </c>
      <c r="E111" s="22">
        <v>0</v>
      </c>
      <c r="F111" s="22">
        <v>464</v>
      </c>
      <c r="G111" s="29">
        <v>0</v>
      </c>
      <c r="H111" s="22">
        <v>0</v>
      </c>
      <c r="I111" s="22">
        <v>236</v>
      </c>
      <c r="J111" s="22">
        <v>0</v>
      </c>
      <c r="K111" s="22">
        <v>166</v>
      </c>
      <c r="L111" s="22">
        <v>4</v>
      </c>
      <c r="M111" s="22">
        <v>289</v>
      </c>
      <c r="N111" s="68">
        <v>0</v>
      </c>
      <c r="O111" s="68">
        <v>3</v>
      </c>
      <c r="P111" s="68">
        <v>0</v>
      </c>
      <c r="Q111" s="68">
        <v>0</v>
      </c>
      <c r="R111" s="34">
        <v>1162</v>
      </c>
    </row>
    <row r="112" spans="2:18">
      <c r="B112" s="4">
        <v>41425</v>
      </c>
      <c r="C112" s="22">
        <v>0</v>
      </c>
      <c r="D112" s="22">
        <v>0</v>
      </c>
      <c r="E112" s="22">
        <v>0</v>
      </c>
      <c r="F112" s="22">
        <v>391</v>
      </c>
      <c r="G112" s="29">
        <v>0</v>
      </c>
      <c r="H112" s="22">
        <v>0</v>
      </c>
      <c r="I112" s="22">
        <v>292</v>
      </c>
      <c r="J112" s="22">
        <v>0</v>
      </c>
      <c r="K112" s="22">
        <v>293</v>
      </c>
      <c r="L112" s="22">
        <v>4</v>
      </c>
      <c r="M112" s="22">
        <v>299</v>
      </c>
      <c r="N112" s="68">
        <v>0</v>
      </c>
      <c r="O112" s="68">
        <v>4</v>
      </c>
      <c r="P112" s="68">
        <v>0</v>
      </c>
      <c r="Q112" s="68">
        <v>0</v>
      </c>
      <c r="R112" s="34">
        <v>1283</v>
      </c>
    </row>
    <row r="113" spans="2:18">
      <c r="B113" s="4">
        <v>41455</v>
      </c>
      <c r="C113" s="22">
        <v>0</v>
      </c>
      <c r="D113" s="22">
        <v>0</v>
      </c>
      <c r="E113" s="22">
        <v>0</v>
      </c>
      <c r="F113" s="22">
        <v>422</v>
      </c>
      <c r="G113" s="29">
        <v>0</v>
      </c>
      <c r="H113" s="22">
        <v>0</v>
      </c>
      <c r="I113" s="22">
        <v>314</v>
      </c>
      <c r="J113" s="22">
        <v>0</v>
      </c>
      <c r="K113" s="22">
        <v>148</v>
      </c>
      <c r="L113" s="22">
        <v>2</v>
      </c>
      <c r="M113" s="22">
        <v>231</v>
      </c>
      <c r="N113" s="68">
        <v>0</v>
      </c>
      <c r="O113" s="68">
        <v>2</v>
      </c>
      <c r="P113" s="68">
        <v>0</v>
      </c>
      <c r="Q113" s="68">
        <v>0</v>
      </c>
      <c r="R113" s="34">
        <v>1119</v>
      </c>
    </row>
    <row r="114" spans="2:18">
      <c r="B114" s="4">
        <v>41486</v>
      </c>
      <c r="C114" s="22">
        <v>0</v>
      </c>
      <c r="D114" s="22">
        <v>0</v>
      </c>
      <c r="E114" s="22">
        <v>0</v>
      </c>
      <c r="F114" s="22">
        <v>461</v>
      </c>
      <c r="G114" s="29">
        <v>0</v>
      </c>
      <c r="H114" s="22">
        <v>0</v>
      </c>
      <c r="I114" s="22">
        <v>338</v>
      </c>
      <c r="J114" s="22">
        <v>0</v>
      </c>
      <c r="K114" s="22">
        <v>248</v>
      </c>
      <c r="L114" s="22">
        <v>0</v>
      </c>
      <c r="M114" s="22">
        <v>296</v>
      </c>
      <c r="N114" s="68">
        <v>2</v>
      </c>
      <c r="O114" s="68">
        <v>3</v>
      </c>
      <c r="P114" s="68">
        <v>0</v>
      </c>
      <c r="Q114" s="68">
        <v>0</v>
      </c>
      <c r="R114" s="34">
        <v>1348</v>
      </c>
    </row>
    <row r="115" spans="2:18">
      <c r="B115" s="4">
        <v>41517</v>
      </c>
      <c r="C115" s="22">
        <v>0</v>
      </c>
      <c r="D115" s="22">
        <v>0</v>
      </c>
      <c r="E115" s="22">
        <v>0</v>
      </c>
      <c r="F115" s="22">
        <v>498</v>
      </c>
      <c r="G115" s="29">
        <v>0</v>
      </c>
      <c r="H115" s="22">
        <v>0</v>
      </c>
      <c r="I115" s="22">
        <v>361</v>
      </c>
      <c r="J115" s="22">
        <v>0</v>
      </c>
      <c r="K115" s="22">
        <v>200</v>
      </c>
      <c r="L115" s="22">
        <v>3</v>
      </c>
      <c r="M115" s="22">
        <v>465</v>
      </c>
      <c r="N115" s="68">
        <v>2</v>
      </c>
      <c r="O115" s="68">
        <v>2</v>
      </c>
      <c r="P115" s="68">
        <v>0</v>
      </c>
      <c r="Q115" s="68">
        <v>0</v>
      </c>
      <c r="R115" s="34">
        <v>1531</v>
      </c>
    </row>
    <row r="116" spans="2:18">
      <c r="B116" s="4">
        <v>41547</v>
      </c>
      <c r="C116" s="22">
        <v>0</v>
      </c>
      <c r="D116" s="22">
        <v>0</v>
      </c>
      <c r="E116" s="22">
        <v>0</v>
      </c>
      <c r="F116" s="22">
        <v>527</v>
      </c>
      <c r="G116" s="29">
        <v>0</v>
      </c>
      <c r="H116" s="22">
        <v>0</v>
      </c>
      <c r="I116" s="22">
        <v>278</v>
      </c>
      <c r="J116" s="22">
        <v>0</v>
      </c>
      <c r="K116" s="22">
        <v>453</v>
      </c>
      <c r="L116" s="22">
        <v>2</v>
      </c>
      <c r="M116" s="22">
        <v>434</v>
      </c>
      <c r="N116" s="68">
        <v>0</v>
      </c>
      <c r="O116" s="68">
        <v>4</v>
      </c>
      <c r="P116" s="68">
        <v>0</v>
      </c>
      <c r="Q116" s="68">
        <v>0</v>
      </c>
      <c r="R116" s="34">
        <v>1698</v>
      </c>
    </row>
    <row r="117" spans="2:18">
      <c r="B117" s="4">
        <v>41578</v>
      </c>
      <c r="C117" s="22">
        <v>0</v>
      </c>
      <c r="D117" s="22">
        <v>0</v>
      </c>
      <c r="E117" s="22">
        <v>0</v>
      </c>
      <c r="F117" s="22">
        <v>655</v>
      </c>
      <c r="G117" s="29">
        <v>0</v>
      </c>
      <c r="H117" s="22">
        <v>0</v>
      </c>
      <c r="I117" s="22">
        <v>453</v>
      </c>
      <c r="J117" s="22">
        <v>0</v>
      </c>
      <c r="K117" s="22">
        <v>377</v>
      </c>
      <c r="L117" s="22">
        <v>6</v>
      </c>
      <c r="M117" s="22">
        <v>343</v>
      </c>
      <c r="N117" s="68">
        <v>1</v>
      </c>
      <c r="O117" s="68">
        <v>3</v>
      </c>
      <c r="P117" s="68">
        <v>0</v>
      </c>
      <c r="Q117" s="68">
        <v>0</v>
      </c>
      <c r="R117" s="34">
        <v>1838</v>
      </c>
    </row>
    <row r="118" spans="2:18">
      <c r="B118" s="4">
        <v>41608</v>
      </c>
      <c r="C118" s="22">
        <v>0</v>
      </c>
      <c r="D118" s="22">
        <v>0</v>
      </c>
      <c r="E118" s="22">
        <v>0</v>
      </c>
      <c r="F118" s="22">
        <v>454</v>
      </c>
      <c r="G118" s="29">
        <v>0</v>
      </c>
      <c r="H118" s="22">
        <v>0</v>
      </c>
      <c r="I118" s="22">
        <v>194</v>
      </c>
      <c r="J118" s="22">
        <v>0</v>
      </c>
      <c r="K118" s="22">
        <v>187</v>
      </c>
      <c r="L118" s="22">
        <v>1</v>
      </c>
      <c r="M118" s="22">
        <v>281</v>
      </c>
      <c r="N118" s="68">
        <v>1</v>
      </c>
      <c r="O118" s="68">
        <v>4</v>
      </c>
      <c r="P118" s="68">
        <v>0</v>
      </c>
      <c r="Q118" s="68">
        <v>0</v>
      </c>
      <c r="R118" s="34">
        <v>1122</v>
      </c>
    </row>
    <row r="119" spans="2:18">
      <c r="B119" s="4">
        <v>41639</v>
      </c>
      <c r="C119" s="22">
        <v>0</v>
      </c>
      <c r="D119" s="22">
        <v>0</v>
      </c>
      <c r="E119" s="22">
        <v>0</v>
      </c>
      <c r="F119" s="22">
        <v>699</v>
      </c>
      <c r="G119" s="29">
        <v>0</v>
      </c>
      <c r="H119" s="22">
        <v>0</v>
      </c>
      <c r="I119" s="22">
        <v>497</v>
      </c>
      <c r="J119" s="22">
        <v>0</v>
      </c>
      <c r="K119" s="22">
        <v>363</v>
      </c>
      <c r="L119" s="22">
        <v>3</v>
      </c>
      <c r="M119" s="22">
        <v>381</v>
      </c>
      <c r="N119" s="68">
        <v>0</v>
      </c>
      <c r="O119" s="68">
        <v>1</v>
      </c>
      <c r="P119" s="68">
        <v>0</v>
      </c>
      <c r="Q119" s="68">
        <v>0</v>
      </c>
      <c r="R119" s="34">
        <v>1944</v>
      </c>
    </row>
    <row r="120" spans="2:18">
      <c r="B120" s="4">
        <v>41670</v>
      </c>
      <c r="C120" s="22">
        <v>0</v>
      </c>
      <c r="D120" s="22">
        <v>0</v>
      </c>
      <c r="E120" s="22">
        <v>0</v>
      </c>
      <c r="F120" s="22">
        <v>304</v>
      </c>
      <c r="G120" s="29">
        <v>0</v>
      </c>
      <c r="H120" s="22">
        <v>0</v>
      </c>
      <c r="I120" s="22">
        <v>114</v>
      </c>
      <c r="J120" s="22">
        <v>0</v>
      </c>
      <c r="K120" s="22">
        <v>104</v>
      </c>
      <c r="L120" s="22">
        <v>3</v>
      </c>
      <c r="M120" s="22">
        <v>175</v>
      </c>
      <c r="N120" s="68">
        <v>0</v>
      </c>
      <c r="O120" s="68">
        <v>5</v>
      </c>
      <c r="P120" s="68">
        <v>0</v>
      </c>
      <c r="Q120" s="68">
        <v>0</v>
      </c>
      <c r="R120" s="34">
        <v>705</v>
      </c>
    </row>
    <row r="121" spans="2:18">
      <c r="B121" s="4">
        <v>41698</v>
      </c>
      <c r="C121" s="22">
        <v>0</v>
      </c>
      <c r="D121" s="22">
        <v>0</v>
      </c>
      <c r="E121" s="22">
        <v>0</v>
      </c>
      <c r="F121" s="22">
        <v>363</v>
      </c>
      <c r="G121" s="29">
        <v>0</v>
      </c>
      <c r="H121" s="22">
        <v>0</v>
      </c>
      <c r="I121" s="22">
        <v>298</v>
      </c>
      <c r="J121" s="22">
        <v>0</v>
      </c>
      <c r="K121" s="22">
        <v>283</v>
      </c>
      <c r="L121" s="22">
        <v>8</v>
      </c>
      <c r="M121" s="22">
        <v>134</v>
      </c>
      <c r="N121" s="68">
        <v>0</v>
      </c>
      <c r="O121" s="68">
        <v>4</v>
      </c>
      <c r="P121" s="68">
        <v>0</v>
      </c>
      <c r="Q121" s="68">
        <v>0</v>
      </c>
      <c r="R121" s="34">
        <v>1090</v>
      </c>
    </row>
    <row r="122" spans="2:18">
      <c r="B122" s="4">
        <v>41729</v>
      </c>
      <c r="C122" s="22">
        <v>0</v>
      </c>
      <c r="D122" s="22">
        <v>0</v>
      </c>
      <c r="E122" s="22">
        <v>0</v>
      </c>
      <c r="F122" s="22">
        <v>775</v>
      </c>
      <c r="G122" s="29">
        <v>0</v>
      </c>
      <c r="H122" s="22">
        <v>0</v>
      </c>
      <c r="I122" s="22">
        <v>569</v>
      </c>
      <c r="J122" s="22">
        <v>0</v>
      </c>
      <c r="K122" s="22">
        <v>564</v>
      </c>
      <c r="L122" s="22">
        <v>6</v>
      </c>
      <c r="M122" s="22">
        <v>402</v>
      </c>
      <c r="N122" s="68">
        <v>0</v>
      </c>
      <c r="O122" s="68">
        <v>1</v>
      </c>
      <c r="P122" s="68">
        <v>0</v>
      </c>
      <c r="Q122" s="68">
        <v>0</v>
      </c>
      <c r="R122" s="34">
        <v>2317</v>
      </c>
    </row>
    <row r="123" spans="2:18">
      <c r="B123" s="4">
        <v>41759</v>
      </c>
      <c r="C123" s="22">
        <v>0</v>
      </c>
      <c r="D123" s="22">
        <v>0</v>
      </c>
      <c r="E123" s="22">
        <v>0</v>
      </c>
      <c r="F123" s="22">
        <v>721</v>
      </c>
      <c r="G123" s="29">
        <v>0</v>
      </c>
      <c r="H123" s="22">
        <v>0</v>
      </c>
      <c r="I123" s="22">
        <v>500</v>
      </c>
      <c r="J123" s="22">
        <v>0</v>
      </c>
      <c r="K123" s="22">
        <v>606</v>
      </c>
      <c r="L123" s="22">
        <v>3</v>
      </c>
      <c r="M123" s="22">
        <v>358</v>
      </c>
      <c r="N123" s="68">
        <v>0</v>
      </c>
      <c r="O123" s="68">
        <v>0</v>
      </c>
      <c r="P123" s="68">
        <v>0</v>
      </c>
      <c r="Q123" s="68">
        <v>0</v>
      </c>
      <c r="R123" s="34">
        <v>2188</v>
      </c>
    </row>
    <row r="124" spans="2:18">
      <c r="B124" s="4">
        <v>41790</v>
      </c>
      <c r="C124" s="22">
        <v>0</v>
      </c>
      <c r="D124" s="22">
        <v>0</v>
      </c>
      <c r="E124" s="22">
        <v>0</v>
      </c>
      <c r="F124" s="22">
        <v>884</v>
      </c>
      <c r="G124" s="29">
        <v>0</v>
      </c>
      <c r="H124" s="22">
        <v>0</v>
      </c>
      <c r="I124" s="22">
        <v>510</v>
      </c>
      <c r="J124" s="22">
        <v>0</v>
      </c>
      <c r="K124" s="22">
        <v>546</v>
      </c>
      <c r="L124" s="22">
        <v>8</v>
      </c>
      <c r="M124" s="22">
        <v>428</v>
      </c>
      <c r="N124" s="68">
        <v>0</v>
      </c>
      <c r="O124" s="68">
        <v>2</v>
      </c>
      <c r="P124" s="68">
        <v>0</v>
      </c>
      <c r="Q124" s="68">
        <v>0</v>
      </c>
      <c r="R124" s="34">
        <v>2378</v>
      </c>
    </row>
    <row r="125" spans="2:18">
      <c r="B125" s="4">
        <v>41820</v>
      </c>
      <c r="C125" s="22">
        <v>0</v>
      </c>
      <c r="D125" s="22">
        <v>0</v>
      </c>
      <c r="E125" s="22">
        <v>0</v>
      </c>
      <c r="F125" s="22">
        <v>1091</v>
      </c>
      <c r="G125" s="29">
        <v>0</v>
      </c>
      <c r="H125" s="22">
        <v>0</v>
      </c>
      <c r="I125" s="22">
        <v>732</v>
      </c>
      <c r="J125" s="22">
        <v>0</v>
      </c>
      <c r="K125" s="22">
        <v>700</v>
      </c>
      <c r="L125" s="22">
        <v>3</v>
      </c>
      <c r="M125" s="22">
        <v>541</v>
      </c>
      <c r="N125" s="68">
        <v>3</v>
      </c>
      <c r="O125" s="68">
        <v>4</v>
      </c>
      <c r="P125" s="68">
        <v>0</v>
      </c>
      <c r="Q125" s="68">
        <v>0</v>
      </c>
      <c r="R125" s="34">
        <v>3074</v>
      </c>
    </row>
    <row r="126" spans="2:18">
      <c r="B126" s="4">
        <v>41851</v>
      </c>
      <c r="C126" s="22">
        <v>0</v>
      </c>
      <c r="D126" s="22">
        <v>0</v>
      </c>
      <c r="E126" s="22">
        <v>0</v>
      </c>
      <c r="F126" s="22">
        <v>948</v>
      </c>
      <c r="G126" s="29">
        <v>0</v>
      </c>
      <c r="H126" s="22">
        <v>0</v>
      </c>
      <c r="I126" s="22">
        <v>575</v>
      </c>
      <c r="J126" s="22">
        <v>0</v>
      </c>
      <c r="K126" s="22">
        <v>945</v>
      </c>
      <c r="L126" s="22">
        <v>13</v>
      </c>
      <c r="M126" s="22">
        <v>337</v>
      </c>
      <c r="N126" s="68">
        <v>0</v>
      </c>
      <c r="O126" s="68">
        <v>3</v>
      </c>
      <c r="P126" s="68">
        <v>0</v>
      </c>
      <c r="Q126" s="68">
        <v>0</v>
      </c>
      <c r="R126" s="34">
        <v>2821</v>
      </c>
    </row>
    <row r="127" spans="2:18">
      <c r="B127" s="4">
        <v>41882</v>
      </c>
      <c r="C127" s="22">
        <v>0</v>
      </c>
      <c r="D127" s="22">
        <v>0</v>
      </c>
      <c r="E127" s="22">
        <v>0</v>
      </c>
      <c r="F127" s="22">
        <v>708</v>
      </c>
      <c r="G127" s="29">
        <v>0</v>
      </c>
      <c r="H127" s="22">
        <v>0</v>
      </c>
      <c r="I127" s="22">
        <v>521</v>
      </c>
      <c r="J127" s="22">
        <v>0</v>
      </c>
      <c r="K127" s="22">
        <v>776</v>
      </c>
      <c r="L127" s="22">
        <v>3</v>
      </c>
      <c r="M127" s="22">
        <v>295</v>
      </c>
      <c r="N127" s="68">
        <v>1</v>
      </c>
      <c r="O127" s="68">
        <v>5</v>
      </c>
      <c r="P127" s="68">
        <v>0</v>
      </c>
      <c r="Q127" s="68">
        <v>0</v>
      </c>
      <c r="R127" s="34">
        <v>2309</v>
      </c>
    </row>
    <row r="128" spans="2:18">
      <c r="B128" s="4">
        <v>41912</v>
      </c>
      <c r="C128" s="22">
        <v>0</v>
      </c>
      <c r="D128" s="22">
        <v>0</v>
      </c>
      <c r="E128" s="22">
        <v>0</v>
      </c>
      <c r="F128" s="22">
        <v>901</v>
      </c>
      <c r="G128" s="29">
        <v>0</v>
      </c>
      <c r="H128" s="22">
        <v>0</v>
      </c>
      <c r="I128" s="22">
        <v>804</v>
      </c>
      <c r="J128" s="22">
        <v>0</v>
      </c>
      <c r="K128" s="22">
        <v>732</v>
      </c>
      <c r="L128" s="22">
        <v>12</v>
      </c>
      <c r="M128" s="22">
        <v>559</v>
      </c>
      <c r="N128" s="68">
        <v>0</v>
      </c>
      <c r="O128" s="68">
        <v>2</v>
      </c>
      <c r="P128" s="68">
        <v>0</v>
      </c>
      <c r="Q128" s="68">
        <v>0</v>
      </c>
      <c r="R128" s="34">
        <v>3010</v>
      </c>
    </row>
    <row r="129" spans="2:18">
      <c r="B129" s="4">
        <v>41943</v>
      </c>
      <c r="C129" s="22">
        <v>0</v>
      </c>
      <c r="D129" s="22">
        <v>0</v>
      </c>
      <c r="E129" s="22">
        <v>0</v>
      </c>
      <c r="F129" s="22">
        <v>1861</v>
      </c>
      <c r="G129" s="29">
        <v>0</v>
      </c>
      <c r="H129" s="22">
        <v>0</v>
      </c>
      <c r="I129" s="22">
        <v>1331</v>
      </c>
      <c r="J129" s="22">
        <v>0</v>
      </c>
      <c r="K129" s="22">
        <v>1040</v>
      </c>
      <c r="L129" s="22">
        <v>20</v>
      </c>
      <c r="M129" s="22">
        <v>1163</v>
      </c>
      <c r="N129" s="68">
        <v>1</v>
      </c>
      <c r="O129" s="68">
        <v>3</v>
      </c>
      <c r="P129" s="68">
        <v>0</v>
      </c>
      <c r="Q129" s="68">
        <v>0</v>
      </c>
      <c r="R129" s="34">
        <v>5419</v>
      </c>
    </row>
    <row r="130" spans="2:18">
      <c r="B130" s="4">
        <v>41973</v>
      </c>
      <c r="C130" s="22">
        <v>0</v>
      </c>
      <c r="D130" s="22">
        <v>0</v>
      </c>
      <c r="E130" s="22">
        <v>0</v>
      </c>
      <c r="F130" s="22">
        <v>1435</v>
      </c>
      <c r="G130" s="29">
        <v>0</v>
      </c>
      <c r="H130" s="22">
        <v>0</v>
      </c>
      <c r="I130" s="22">
        <v>976</v>
      </c>
      <c r="J130" s="22">
        <v>0</v>
      </c>
      <c r="K130" s="22">
        <v>613</v>
      </c>
      <c r="L130" s="22">
        <v>14</v>
      </c>
      <c r="M130" s="22">
        <v>721</v>
      </c>
      <c r="N130" s="68">
        <v>0</v>
      </c>
      <c r="O130" s="68">
        <v>0</v>
      </c>
      <c r="P130" s="68">
        <v>0</v>
      </c>
      <c r="Q130" s="68">
        <v>0</v>
      </c>
      <c r="R130" s="34">
        <v>3759</v>
      </c>
    </row>
    <row r="131" spans="2:18">
      <c r="B131" s="4">
        <v>42004</v>
      </c>
      <c r="C131" s="22">
        <v>0</v>
      </c>
      <c r="D131" s="22">
        <v>0</v>
      </c>
      <c r="E131" s="22">
        <v>0</v>
      </c>
      <c r="F131" s="22">
        <v>1152</v>
      </c>
      <c r="G131" s="29">
        <v>0</v>
      </c>
      <c r="H131" s="22">
        <v>0</v>
      </c>
      <c r="I131" s="22">
        <v>823</v>
      </c>
      <c r="J131" s="22">
        <v>0</v>
      </c>
      <c r="K131" s="22">
        <v>559</v>
      </c>
      <c r="L131" s="22">
        <v>14</v>
      </c>
      <c r="M131" s="22">
        <v>737</v>
      </c>
      <c r="N131" s="68">
        <v>0</v>
      </c>
      <c r="O131" s="68">
        <v>3</v>
      </c>
      <c r="P131" s="68">
        <v>0</v>
      </c>
      <c r="Q131" s="68">
        <v>7</v>
      </c>
      <c r="R131" s="34">
        <v>3295</v>
      </c>
    </row>
    <row r="132" spans="2:18">
      <c r="B132" s="4">
        <v>42035</v>
      </c>
      <c r="C132" s="22">
        <v>0</v>
      </c>
      <c r="D132" s="22">
        <v>0</v>
      </c>
      <c r="E132" s="22">
        <v>0</v>
      </c>
      <c r="F132" s="22">
        <v>527</v>
      </c>
      <c r="G132" s="29">
        <v>0</v>
      </c>
      <c r="H132" s="22">
        <v>0</v>
      </c>
      <c r="I132" s="22">
        <v>206</v>
      </c>
      <c r="J132" s="22">
        <v>0</v>
      </c>
      <c r="K132" s="22">
        <v>143</v>
      </c>
      <c r="L132" s="22">
        <v>7</v>
      </c>
      <c r="M132" s="22">
        <v>313</v>
      </c>
      <c r="N132" s="68">
        <v>0</v>
      </c>
      <c r="O132" s="68">
        <v>3</v>
      </c>
      <c r="P132" s="68">
        <v>0</v>
      </c>
      <c r="Q132" s="68">
        <v>11</v>
      </c>
      <c r="R132" s="34">
        <v>1210</v>
      </c>
    </row>
    <row r="133" spans="2:18">
      <c r="B133" s="4">
        <v>42063</v>
      </c>
      <c r="C133" s="22">
        <v>0</v>
      </c>
      <c r="D133" s="22">
        <v>0</v>
      </c>
      <c r="E133" s="22">
        <v>0</v>
      </c>
      <c r="F133" s="22">
        <v>661</v>
      </c>
      <c r="G133" s="29">
        <v>0</v>
      </c>
      <c r="H133" s="22">
        <v>0</v>
      </c>
      <c r="I133" s="22">
        <v>540</v>
      </c>
      <c r="J133" s="22">
        <v>0</v>
      </c>
      <c r="K133" s="22">
        <v>351</v>
      </c>
      <c r="L133" s="22">
        <v>15</v>
      </c>
      <c r="M133" s="22">
        <v>278</v>
      </c>
      <c r="N133" s="68">
        <v>0</v>
      </c>
      <c r="O133" s="68">
        <v>1</v>
      </c>
      <c r="P133" s="68">
        <v>0</v>
      </c>
      <c r="Q133" s="68">
        <v>13</v>
      </c>
      <c r="R133" s="34">
        <v>1859</v>
      </c>
    </row>
    <row r="134" spans="2:18">
      <c r="B134" s="4">
        <v>42094</v>
      </c>
      <c r="C134" s="22">
        <v>0</v>
      </c>
      <c r="D134" s="22">
        <v>0</v>
      </c>
      <c r="E134" s="22">
        <v>0</v>
      </c>
      <c r="F134" s="22">
        <v>961</v>
      </c>
      <c r="G134" s="29">
        <v>0</v>
      </c>
      <c r="H134" s="22">
        <v>0</v>
      </c>
      <c r="I134" s="22">
        <v>493</v>
      </c>
      <c r="J134" s="22">
        <v>0</v>
      </c>
      <c r="K134" s="22">
        <v>537</v>
      </c>
      <c r="L134" s="22">
        <v>24</v>
      </c>
      <c r="M134" s="22">
        <v>334</v>
      </c>
      <c r="N134" s="68">
        <v>1</v>
      </c>
      <c r="O134" s="68">
        <v>3</v>
      </c>
      <c r="P134" s="68">
        <v>0</v>
      </c>
      <c r="Q134" s="68">
        <v>5</v>
      </c>
      <c r="R134" s="34">
        <v>2358</v>
      </c>
    </row>
    <row r="135" spans="2:18">
      <c r="B135" s="4">
        <v>42124</v>
      </c>
      <c r="C135" s="22">
        <v>0</v>
      </c>
      <c r="D135" s="22">
        <v>0</v>
      </c>
      <c r="E135" s="22">
        <v>0</v>
      </c>
      <c r="F135" s="22">
        <v>1317</v>
      </c>
      <c r="G135" s="29">
        <v>0</v>
      </c>
      <c r="H135" s="22">
        <v>0</v>
      </c>
      <c r="I135" s="22">
        <v>1051</v>
      </c>
      <c r="J135" s="22">
        <v>0</v>
      </c>
      <c r="K135" s="22">
        <v>770</v>
      </c>
      <c r="L135" s="22">
        <v>15</v>
      </c>
      <c r="M135" s="22">
        <v>870</v>
      </c>
      <c r="N135" s="68">
        <v>1</v>
      </c>
      <c r="O135" s="68">
        <v>2</v>
      </c>
      <c r="P135" s="68">
        <v>0</v>
      </c>
      <c r="Q135" s="68">
        <v>9</v>
      </c>
      <c r="R135" s="34">
        <v>4035</v>
      </c>
    </row>
    <row r="136" spans="2:18">
      <c r="B136" s="4">
        <v>42155</v>
      </c>
      <c r="C136" s="22">
        <v>0</v>
      </c>
      <c r="D136" s="22">
        <v>0</v>
      </c>
      <c r="E136" s="22">
        <v>0</v>
      </c>
      <c r="F136" s="22">
        <v>872</v>
      </c>
      <c r="G136" s="29">
        <v>0</v>
      </c>
      <c r="H136" s="22">
        <v>0</v>
      </c>
      <c r="I136" s="22">
        <v>723</v>
      </c>
      <c r="J136" s="22">
        <v>0</v>
      </c>
      <c r="K136" s="22">
        <v>781</v>
      </c>
      <c r="L136" s="22">
        <v>16</v>
      </c>
      <c r="M136" s="22">
        <v>458</v>
      </c>
      <c r="N136" s="68">
        <v>0</v>
      </c>
      <c r="O136" s="68">
        <v>1</v>
      </c>
      <c r="P136" s="68">
        <v>0</v>
      </c>
      <c r="Q136" s="68">
        <v>6</v>
      </c>
      <c r="R136" s="34">
        <v>2857</v>
      </c>
    </row>
    <row r="137" spans="2:18">
      <c r="B137" s="4">
        <v>42185</v>
      </c>
      <c r="C137" s="22">
        <v>0</v>
      </c>
      <c r="D137" s="22">
        <v>0</v>
      </c>
      <c r="E137" s="22">
        <v>0</v>
      </c>
      <c r="F137" s="22">
        <v>1117</v>
      </c>
      <c r="G137" s="29">
        <v>0</v>
      </c>
      <c r="H137" s="22">
        <v>0</v>
      </c>
      <c r="I137" s="22">
        <v>840</v>
      </c>
      <c r="J137" s="22">
        <v>0</v>
      </c>
      <c r="K137" s="22">
        <v>664</v>
      </c>
      <c r="L137" s="22">
        <v>12</v>
      </c>
      <c r="M137" s="22">
        <v>549</v>
      </c>
      <c r="N137" s="68">
        <v>0</v>
      </c>
      <c r="O137" s="68">
        <v>3</v>
      </c>
      <c r="P137" s="68">
        <v>0</v>
      </c>
      <c r="Q137" s="68">
        <v>8</v>
      </c>
      <c r="R137" s="34">
        <v>3193</v>
      </c>
    </row>
    <row r="138" spans="2:18">
      <c r="B138" s="4">
        <v>42216</v>
      </c>
      <c r="C138" s="22">
        <v>0</v>
      </c>
      <c r="D138" s="22">
        <v>0</v>
      </c>
      <c r="E138" s="22">
        <v>0</v>
      </c>
      <c r="F138" s="22">
        <v>1731</v>
      </c>
      <c r="G138" s="29">
        <v>0</v>
      </c>
      <c r="H138" s="22">
        <v>0</v>
      </c>
      <c r="I138" s="22">
        <v>1003</v>
      </c>
      <c r="J138" s="22">
        <v>0</v>
      </c>
      <c r="K138" s="22">
        <v>722</v>
      </c>
      <c r="L138" s="22">
        <v>13</v>
      </c>
      <c r="M138" s="22">
        <v>1119</v>
      </c>
      <c r="N138" s="68">
        <v>0</v>
      </c>
      <c r="O138" s="68">
        <v>15</v>
      </c>
      <c r="P138" s="68">
        <v>0</v>
      </c>
      <c r="Q138" s="68">
        <v>6</v>
      </c>
      <c r="R138" s="34">
        <v>4609</v>
      </c>
    </row>
    <row r="139" spans="2:18">
      <c r="B139" s="4">
        <v>42247</v>
      </c>
      <c r="C139" s="22">
        <v>0</v>
      </c>
      <c r="D139" s="22">
        <v>0</v>
      </c>
      <c r="E139" s="22">
        <v>0</v>
      </c>
      <c r="F139" s="22">
        <v>960</v>
      </c>
      <c r="G139" s="29">
        <v>0</v>
      </c>
      <c r="H139" s="22">
        <v>0</v>
      </c>
      <c r="I139" s="22">
        <v>898</v>
      </c>
      <c r="J139" s="22">
        <v>0</v>
      </c>
      <c r="K139" s="22">
        <v>675</v>
      </c>
      <c r="L139" s="22">
        <v>14</v>
      </c>
      <c r="M139" s="22">
        <v>833</v>
      </c>
      <c r="N139" s="68">
        <v>0</v>
      </c>
      <c r="O139" s="68">
        <v>0</v>
      </c>
      <c r="P139" s="68">
        <v>0</v>
      </c>
      <c r="Q139" s="68">
        <v>4</v>
      </c>
      <c r="R139" s="34">
        <v>3384</v>
      </c>
    </row>
    <row r="140" spans="2:18">
      <c r="B140" s="4">
        <v>42277</v>
      </c>
      <c r="C140" s="22">
        <v>0</v>
      </c>
      <c r="D140" s="22">
        <v>0</v>
      </c>
      <c r="E140" s="22">
        <v>0</v>
      </c>
      <c r="F140" s="22">
        <v>1122</v>
      </c>
      <c r="G140" s="29">
        <v>0</v>
      </c>
      <c r="H140" s="22">
        <v>0</v>
      </c>
      <c r="I140" s="22">
        <v>751</v>
      </c>
      <c r="J140" s="22">
        <v>0</v>
      </c>
      <c r="K140" s="22">
        <v>655</v>
      </c>
      <c r="L140" s="22">
        <v>8</v>
      </c>
      <c r="M140" s="22">
        <v>808</v>
      </c>
      <c r="N140" s="68">
        <v>0</v>
      </c>
      <c r="O140" s="68">
        <v>3</v>
      </c>
      <c r="P140" s="68">
        <v>0</v>
      </c>
      <c r="Q140" s="68">
        <v>6</v>
      </c>
      <c r="R140" s="34">
        <v>3353</v>
      </c>
    </row>
    <row r="141" spans="2:18">
      <c r="B141" s="4">
        <v>42308</v>
      </c>
      <c r="C141" s="22">
        <v>0</v>
      </c>
      <c r="D141" s="22">
        <v>0</v>
      </c>
      <c r="E141" s="22">
        <v>0</v>
      </c>
      <c r="F141" s="22">
        <v>1903</v>
      </c>
      <c r="G141" s="29">
        <v>0</v>
      </c>
      <c r="H141" s="22">
        <v>0</v>
      </c>
      <c r="I141" s="22">
        <v>1557</v>
      </c>
      <c r="J141" s="22">
        <v>0</v>
      </c>
      <c r="K141" s="22">
        <v>1180</v>
      </c>
      <c r="L141" s="22">
        <v>18</v>
      </c>
      <c r="M141" s="22">
        <v>1130</v>
      </c>
      <c r="N141" s="68">
        <v>0</v>
      </c>
      <c r="O141" s="68">
        <v>3</v>
      </c>
      <c r="P141" s="68">
        <v>0</v>
      </c>
      <c r="Q141" s="68">
        <v>8</v>
      </c>
      <c r="R141" s="34">
        <v>5799</v>
      </c>
    </row>
    <row r="142" spans="2:18">
      <c r="B142" s="4">
        <v>42338</v>
      </c>
      <c r="C142" s="22">
        <v>0</v>
      </c>
      <c r="D142" s="22">
        <v>0</v>
      </c>
      <c r="E142" s="22">
        <v>0</v>
      </c>
      <c r="F142" s="22">
        <v>1891</v>
      </c>
      <c r="G142" s="29">
        <v>0</v>
      </c>
      <c r="H142" s="22">
        <v>0</v>
      </c>
      <c r="I142" s="22">
        <v>1510</v>
      </c>
      <c r="J142" s="22">
        <v>0</v>
      </c>
      <c r="K142" s="22">
        <v>1095</v>
      </c>
      <c r="L142" s="22">
        <v>25</v>
      </c>
      <c r="M142" s="22">
        <v>1245</v>
      </c>
      <c r="N142" s="68">
        <v>0</v>
      </c>
      <c r="O142" s="68">
        <v>1</v>
      </c>
      <c r="P142" s="68">
        <v>0</v>
      </c>
      <c r="Q142" s="68">
        <v>9</v>
      </c>
      <c r="R142" s="34">
        <v>5776</v>
      </c>
    </row>
    <row r="143" spans="2:18">
      <c r="B143" s="4">
        <v>42369</v>
      </c>
      <c r="C143" s="22">
        <v>0</v>
      </c>
      <c r="D143" s="22">
        <v>0</v>
      </c>
      <c r="E143" s="22">
        <v>0</v>
      </c>
      <c r="F143" s="22">
        <v>1510</v>
      </c>
      <c r="G143" s="29">
        <v>0</v>
      </c>
      <c r="H143" s="22">
        <v>0</v>
      </c>
      <c r="I143" s="22">
        <v>881</v>
      </c>
      <c r="J143" s="22">
        <v>0</v>
      </c>
      <c r="K143" s="22">
        <v>711</v>
      </c>
      <c r="L143" s="22">
        <v>25</v>
      </c>
      <c r="M143" s="22">
        <v>1023</v>
      </c>
      <c r="N143" s="68">
        <v>0</v>
      </c>
      <c r="O143" s="68">
        <v>2</v>
      </c>
      <c r="P143" s="68">
        <v>0</v>
      </c>
      <c r="Q143" s="68">
        <v>5</v>
      </c>
      <c r="R143" s="34">
        <v>4157</v>
      </c>
    </row>
    <row r="144" spans="2:18">
      <c r="B144" s="4">
        <v>42400</v>
      </c>
      <c r="C144" s="22">
        <v>0</v>
      </c>
      <c r="D144" s="22">
        <v>0</v>
      </c>
      <c r="E144" s="22">
        <v>0</v>
      </c>
      <c r="F144" s="22">
        <v>962</v>
      </c>
      <c r="G144" s="29">
        <v>0</v>
      </c>
      <c r="H144" s="22">
        <v>0</v>
      </c>
      <c r="I144" s="22">
        <v>474</v>
      </c>
      <c r="J144" s="22">
        <v>0</v>
      </c>
      <c r="K144" s="22">
        <v>306</v>
      </c>
      <c r="L144" s="22">
        <v>27</v>
      </c>
      <c r="M144" s="22">
        <v>566</v>
      </c>
      <c r="N144" s="68">
        <v>0</v>
      </c>
      <c r="O144" s="68">
        <v>0</v>
      </c>
      <c r="P144" s="68">
        <v>0</v>
      </c>
      <c r="Q144" s="68">
        <v>7</v>
      </c>
      <c r="R144" s="34">
        <v>2342</v>
      </c>
    </row>
    <row r="145" spans="2:18">
      <c r="B145" s="4">
        <v>42429</v>
      </c>
      <c r="C145" s="22">
        <v>0</v>
      </c>
      <c r="D145" s="22">
        <v>0</v>
      </c>
      <c r="E145" s="22">
        <v>0</v>
      </c>
      <c r="F145" s="22">
        <v>689</v>
      </c>
      <c r="G145" s="29">
        <v>0</v>
      </c>
      <c r="H145" s="22">
        <v>0</v>
      </c>
      <c r="I145" s="22">
        <v>489</v>
      </c>
      <c r="J145" s="22">
        <v>0</v>
      </c>
      <c r="K145" s="22">
        <v>489</v>
      </c>
      <c r="L145" s="22">
        <v>41</v>
      </c>
      <c r="M145" s="22">
        <v>423</v>
      </c>
      <c r="N145" s="68">
        <v>0</v>
      </c>
      <c r="O145" s="68">
        <v>0</v>
      </c>
      <c r="P145" s="68">
        <v>0</v>
      </c>
      <c r="Q145" s="68">
        <v>11</v>
      </c>
      <c r="R145" s="34">
        <v>2142</v>
      </c>
    </row>
    <row r="146" spans="2:18">
      <c r="B146" s="4">
        <v>42460</v>
      </c>
      <c r="C146" s="22">
        <v>0</v>
      </c>
      <c r="D146" s="22">
        <v>0</v>
      </c>
      <c r="E146" s="22">
        <v>0</v>
      </c>
      <c r="F146" s="22">
        <v>1631</v>
      </c>
      <c r="G146" s="29">
        <v>0</v>
      </c>
      <c r="H146" s="22">
        <v>0</v>
      </c>
      <c r="I146" s="22">
        <v>1339</v>
      </c>
      <c r="J146" s="22">
        <v>0</v>
      </c>
      <c r="K146" s="22">
        <v>862</v>
      </c>
      <c r="L146" s="22">
        <v>25</v>
      </c>
      <c r="M146" s="22">
        <v>778</v>
      </c>
      <c r="N146" s="68">
        <v>0</v>
      </c>
      <c r="O146" s="68">
        <v>0</v>
      </c>
      <c r="P146" s="68">
        <v>0</v>
      </c>
      <c r="Q146" s="68">
        <v>6</v>
      </c>
      <c r="R146" s="34">
        <v>4641</v>
      </c>
    </row>
    <row r="147" spans="2:18">
      <c r="B147" s="4">
        <v>42490</v>
      </c>
      <c r="C147" s="22">
        <v>0</v>
      </c>
      <c r="D147" s="22">
        <v>0</v>
      </c>
      <c r="E147" s="22">
        <v>0</v>
      </c>
      <c r="F147" s="22">
        <v>2056</v>
      </c>
      <c r="G147" s="29">
        <v>0</v>
      </c>
      <c r="H147" s="22">
        <v>0</v>
      </c>
      <c r="I147" s="22">
        <v>1691</v>
      </c>
      <c r="J147" s="22">
        <v>0</v>
      </c>
      <c r="K147" s="22">
        <v>495</v>
      </c>
      <c r="L147" s="22">
        <v>74</v>
      </c>
      <c r="M147" s="22">
        <v>877</v>
      </c>
      <c r="N147" s="68">
        <v>0</v>
      </c>
      <c r="O147" s="68">
        <v>2</v>
      </c>
      <c r="P147" s="68">
        <v>0</v>
      </c>
      <c r="Q147" s="68">
        <v>5</v>
      </c>
      <c r="R147" s="34">
        <v>5200</v>
      </c>
    </row>
    <row r="148" spans="2:18">
      <c r="B148" s="4">
        <v>42521</v>
      </c>
      <c r="C148" s="22">
        <v>0</v>
      </c>
      <c r="D148" s="22">
        <v>0</v>
      </c>
      <c r="E148" s="22">
        <v>0</v>
      </c>
      <c r="F148" s="22">
        <v>1888</v>
      </c>
      <c r="G148" s="29">
        <v>0</v>
      </c>
      <c r="H148" s="22">
        <v>0</v>
      </c>
      <c r="I148" s="22">
        <v>1366</v>
      </c>
      <c r="J148" s="22">
        <v>0</v>
      </c>
      <c r="K148" s="22">
        <v>522</v>
      </c>
      <c r="L148" s="22">
        <v>9</v>
      </c>
      <c r="M148" s="22">
        <v>1024</v>
      </c>
      <c r="N148" s="68">
        <v>0</v>
      </c>
      <c r="O148" s="68">
        <v>0</v>
      </c>
      <c r="P148" s="68">
        <v>0</v>
      </c>
      <c r="Q148" s="68">
        <v>8</v>
      </c>
      <c r="R148" s="34">
        <v>4817</v>
      </c>
    </row>
    <row r="149" spans="2:18">
      <c r="B149" s="4">
        <v>42551</v>
      </c>
      <c r="C149" s="22">
        <v>0</v>
      </c>
      <c r="D149" s="22">
        <v>0</v>
      </c>
      <c r="E149" s="22">
        <v>0</v>
      </c>
      <c r="F149" s="22">
        <v>1851</v>
      </c>
      <c r="G149" s="29">
        <v>0</v>
      </c>
      <c r="H149" s="22">
        <v>0</v>
      </c>
      <c r="I149" s="22">
        <v>951</v>
      </c>
      <c r="J149" s="22">
        <v>0</v>
      </c>
      <c r="K149" s="22">
        <v>619</v>
      </c>
      <c r="L149" s="22">
        <v>43</v>
      </c>
      <c r="M149" s="22">
        <v>1043</v>
      </c>
      <c r="N149" s="68">
        <v>0</v>
      </c>
      <c r="O149" s="68">
        <v>0</v>
      </c>
      <c r="P149" s="68">
        <v>0</v>
      </c>
      <c r="Q149" s="68">
        <v>8</v>
      </c>
      <c r="R149" s="34">
        <v>4515</v>
      </c>
    </row>
    <row r="150" spans="2:18">
      <c r="B150" s="4">
        <v>42582</v>
      </c>
      <c r="C150" s="22">
        <v>0</v>
      </c>
      <c r="D150" s="22">
        <v>0</v>
      </c>
      <c r="E150" s="22">
        <v>0</v>
      </c>
      <c r="F150" s="22">
        <v>2233</v>
      </c>
      <c r="G150" s="29">
        <v>0</v>
      </c>
      <c r="H150" s="22">
        <v>0</v>
      </c>
      <c r="I150" s="22">
        <v>1667</v>
      </c>
      <c r="J150" s="22">
        <v>0</v>
      </c>
      <c r="K150" s="22">
        <v>607</v>
      </c>
      <c r="L150" s="22">
        <v>36</v>
      </c>
      <c r="M150" s="22">
        <v>1439</v>
      </c>
      <c r="N150" s="68">
        <v>0</v>
      </c>
      <c r="O150" s="68">
        <v>0</v>
      </c>
      <c r="P150" s="68">
        <v>0</v>
      </c>
      <c r="Q150" s="68">
        <v>5</v>
      </c>
      <c r="R150" s="34">
        <v>5987</v>
      </c>
    </row>
    <row r="151" spans="2:18">
      <c r="B151" s="4">
        <v>42613</v>
      </c>
      <c r="C151" s="22">
        <v>0</v>
      </c>
      <c r="D151" s="22">
        <v>0</v>
      </c>
      <c r="E151" s="22">
        <v>0</v>
      </c>
      <c r="F151" s="22">
        <v>1913</v>
      </c>
      <c r="G151" s="29">
        <v>0</v>
      </c>
      <c r="H151" s="22">
        <v>0</v>
      </c>
      <c r="I151" s="22">
        <v>1819</v>
      </c>
      <c r="J151" s="22">
        <v>0</v>
      </c>
      <c r="K151" s="22">
        <v>747</v>
      </c>
      <c r="L151" s="22">
        <v>63</v>
      </c>
      <c r="M151" s="22">
        <v>1445</v>
      </c>
      <c r="N151" s="68">
        <v>0</v>
      </c>
      <c r="O151" s="68">
        <v>0</v>
      </c>
      <c r="P151" s="68">
        <v>0</v>
      </c>
      <c r="Q151" s="68">
        <v>4</v>
      </c>
      <c r="R151" s="34">
        <v>5991</v>
      </c>
    </row>
    <row r="152" spans="2:18">
      <c r="B152" s="4">
        <v>42643</v>
      </c>
      <c r="C152" s="22">
        <v>1</v>
      </c>
      <c r="D152" s="22">
        <v>0</v>
      </c>
      <c r="E152" s="22">
        <v>0</v>
      </c>
      <c r="F152" s="22">
        <v>2998</v>
      </c>
      <c r="G152" s="29">
        <v>0</v>
      </c>
      <c r="H152" s="22">
        <v>0</v>
      </c>
      <c r="I152" s="22">
        <v>1963</v>
      </c>
      <c r="J152" s="22">
        <v>0</v>
      </c>
      <c r="K152" s="22">
        <v>1003</v>
      </c>
      <c r="L152" s="22">
        <v>33</v>
      </c>
      <c r="M152" s="22">
        <v>1528</v>
      </c>
      <c r="N152" s="68">
        <v>0</v>
      </c>
      <c r="O152" s="68">
        <v>2</v>
      </c>
      <c r="P152" s="68">
        <v>0</v>
      </c>
      <c r="Q152" s="68">
        <v>6</v>
      </c>
      <c r="R152" s="34">
        <v>7534</v>
      </c>
    </row>
    <row r="153" spans="2:18">
      <c r="B153" s="4">
        <v>42674</v>
      </c>
      <c r="C153" s="22">
        <v>0</v>
      </c>
      <c r="D153" s="22">
        <v>0</v>
      </c>
      <c r="E153" s="22">
        <v>0</v>
      </c>
      <c r="F153" s="22">
        <v>3200</v>
      </c>
      <c r="G153" s="29">
        <v>0</v>
      </c>
      <c r="H153" s="22">
        <v>0</v>
      </c>
      <c r="I153" s="22">
        <v>1871</v>
      </c>
      <c r="J153" s="22">
        <v>0</v>
      </c>
      <c r="K153" s="22">
        <v>631</v>
      </c>
      <c r="L153" s="22">
        <v>28</v>
      </c>
      <c r="M153" s="22">
        <v>1412</v>
      </c>
      <c r="N153" s="68">
        <v>0</v>
      </c>
      <c r="O153" s="68">
        <v>1</v>
      </c>
      <c r="P153" s="68">
        <v>0</v>
      </c>
      <c r="Q153" s="68">
        <v>11</v>
      </c>
      <c r="R153" s="34">
        <v>7154</v>
      </c>
    </row>
    <row r="154" spans="2:18">
      <c r="B154" s="4">
        <v>42704</v>
      </c>
      <c r="C154" s="22">
        <v>0</v>
      </c>
      <c r="D154" s="22">
        <v>0</v>
      </c>
      <c r="E154" s="22">
        <v>0</v>
      </c>
      <c r="F154" s="22">
        <v>2587</v>
      </c>
      <c r="G154" s="29">
        <v>0</v>
      </c>
      <c r="H154" s="22">
        <v>0</v>
      </c>
      <c r="I154" s="22">
        <v>1645</v>
      </c>
      <c r="J154" s="22">
        <v>0</v>
      </c>
      <c r="K154" s="22">
        <v>817</v>
      </c>
      <c r="L154" s="22">
        <v>11</v>
      </c>
      <c r="M154" s="22">
        <v>1239</v>
      </c>
      <c r="N154" s="68">
        <v>0</v>
      </c>
      <c r="O154" s="68">
        <v>2</v>
      </c>
      <c r="P154" s="68">
        <v>0</v>
      </c>
      <c r="Q154" s="68">
        <v>15</v>
      </c>
      <c r="R154" s="34">
        <v>6316</v>
      </c>
    </row>
    <row r="155" spans="2:18">
      <c r="B155" s="4">
        <v>42735</v>
      </c>
      <c r="C155" s="22">
        <v>0</v>
      </c>
      <c r="D155" s="22">
        <v>0</v>
      </c>
      <c r="E155" s="22">
        <v>0</v>
      </c>
      <c r="F155" s="22">
        <v>3439</v>
      </c>
      <c r="G155" s="29">
        <v>0</v>
      </c>
      <c r="H155" s="22">
        <v>0</v>
      </c>
      <c r="I155" s="22">
        <v>2413</v>
      </c>
      <c r="J155" s="22">
        <v>0</v>
      </c>
      <c r="K155" s="22">
        <v>895</v>
      </c>
      <c r="L155" s="22">
        <v>40</v>
      </c>
      <c r="M155" s="22">
        <v>1641</v>
      </c>
      <c r="N155" s="68">
        <v>0</v>
      </c>
      <c r="O155" s="68">
        <v>0</v>
      </c>
      <c r="P155" s="68">
        <v>0</v>
      </c>
      <c r="Q155" s="68">
        <v>10</v>
      </c>
      <c r="R155" s="34">
        <v>8438</v>
      </c>
    </row>
    <row r="156" spans="2:18">
      <c r="B156" s="4">
        <v>42766</v>
      </c>
      <c r="C156" s="22">
        <v>0</v>
      </c>
      <c r="D156" s="22">
        <v>0</v>
      </c>
      <c r="E156" s="22">
        <v>0</v>
      </c>
      <c r="F156" s="22">
        <v>1826</v>
      </c>
      <c r="G156" s="29">
        <v>0</v>
      </c>
      <c r="H156" s="22">
        <v>0</v>
      </c>
      <c r="I156" s="22">
        <v>1468</v>
      </c>
      <c r="J156" s="22">
        <v>0</v>
      </c>
      <c r="K156" s="22">
        <v>379</v>
      </c>
      <c r="L156" s="22">
        <v>7</v>
      </c>
      <c r="M156" s="22">
        <v>925</v>
      </c>
      <c r="N156" s="68">
        <v>0</v>
      </c>
      <c r="O156" s="68">
        <v>0</v>
      </c>
      <c r="P156" s="68">
        <v>0</v>
      </c>
      <c r="Q156" s="68">
        <v>6</v>
      </c>
      <c r="R156" s="34">
        <v>4611</v>
      </c>
    </row>
    <row r="157" spans="2:18">
      <c r="B157" s="4">
        <v>42794</v>
      </c>
      <c r="C157" s="22">
        <v>0</v>
      </c>
      <c r="D157" s="22">
        <v>0</v>
      </c>
      <c r="E157" s="22">
        <v>0</v>
      </c>
      <c r="F157" s="22">
        <v>1673</v>
      </c>
      <c r="G157" s="29">
        <v>0</v>
      </c>
      <c r="H157" s="22">
        <v>0</v>
      </c>
      <c r="I157" s="22">
        <v>1162</v>
      </c>
      <c r="J157" s="22">
        <v>0</v>
      </c>
      <c r="K157" s="22">
        <v>529</v>
      </c>
      <c r="L157" s="22">
        <v>15</v>
      </c>
      <c r="M157" s="22">
        <v>960</v>
      </c>
      <c r="N157" s="68">
        <v>0</v>
      </c>
      <c r="O157" s="68">
        <v>1</v>
      </c>
      <c r="P157" s="68">
        <v>0</v>
      </c>
      <c r="Q157" s="68">
        <v>5</v>
      </c>
      <c r="R157" s="34">
        <v>4345</v>
      </c>
    </row>
    <row r="158" spans="2:18">
      <c r="B158" s="4">
        <v>42825</v>
      </c>
      <c r="C158" s="22">
        <v>0</v>
      </c>
      <c r="D158" s="22">
        <v>0</v>
      </c>
      <c r="E158" s="22">
        <v>0</v>
      </c>
      <c r="F158" s="22">
        <v>2787</v>
      </c>
      <c r="G158" s="29">
        <v>0</v>
      </c>
      <c r="H158" s="22">
        <v>0</v>
      </c>
      <c r="I158" s="22">
        <v>2182</v>
      </c>
      <c r="J158" s="22">
        <v>0</v>
      </c>
      <c r="K158" s="22">
        <v>806</v>
      </c>
      <c r="L158" s="22">
        <v>26</v>
      </c>
      <c r="M158" s="22">
        <v>1722</v>
      </c>
      <c r="N158" s="68">
        <v>3</v>
      </c>
      <c r="O158" s="68">
        <v>2</v>
      </c>
      <c r="P158" s="68">
        <v>0</v>
      </c>
      <c r="Q158" s="68">
        <v>11</v>
      </c>
      <c r="R158" s="34">
        <v>7539</v>
      </c>
    </row>
    <row r="159" spans="2:18">
      <c r="B159" s="4">
        <v>42855</v>
      </c>
      <c r="C159" s="22">
        <v>2</v>
      </c>
      <c r="D159" s="22">
        <v>0</v>
      </c>
      <c r="E159" s="22">
        <v>0</v>
      </c>
      <c r="F159" s="22">
        <v>2878</v>
      </c>
      <c r="G159" s="29">
        <v>0</v>
      </c>
      <c r="H159" s="22">
        <v>0</v>
      </c>
      <c r="I159" s="22">
        <v>1688</v>
      </c>
      <c r="J159" s="22">
        <v>0</v>
      </c>
      <c r="K159" s="22">
        <v>695</v>
      </c>
      <c r="L159" s="22">
        <v>17</v>
      </c>
      <c r="M159" s="22">
        <v>1618</v>
      </c>
      <c r="N159" s="68">
        <v>0</v>
      </c>
      <c r="O159" s="68">
        <v>0</v>
      </c>
      <c r="P159" s="68">
        <v>0</v>
      </c>
      <c r="Q159" s="68">
        <v>5</v>
      </c>
      <c r="R159" s="34">
        <v>6903</v>
      </c>
    </row>
    <row r="160" spans="2:18">
      <c r="B160" s="4">
        <v>42886</v>
      </c>
      <c r="C160" s="22">
        <v>64</v>
      </c>
      <c r="D160" s="22">
        <v>0</v>
      </c>
      <c r="E160" s="22">
        <v>0</v>
      </c>
      <c r="F160" s="22">
        <v>2706</v>
      </c>
      <c r="G160" s="29">
        <v>0</v>
      </c>
      <c r="H160" s="22">
        <v>0</v>
      </c>
      <c r="I160" s="22">
        <v>1635</v>
      </c>
      <c r="J160" s="22">
        <v>0</v>
      </c>
      <c r="K160" s="22">
        <v>605</v>
      </c>
      <c r="L160" s="22">
        <v>35</v>
      </c>
      <c r="M160" s="22">
        <v>1356</v>
      </c>
      <c r="N160" s="68">
        <v>1</v>
      </c>
      <c r="O160" s="68">
        <v>0</v>
      </c>
      <c r="P160" s="68">
        <v>0</v>
      </c>
      <c r="Q160" s="68">
        <v>9</v>
      </c>
      <c r="R160" s="34">
        <v>6411</v>
      </c>
    </row>
    <row r="161" spans="2:18">
      <c r="B161" s="4">
        <v>42916</v>
      </c>
      <c r="C161" s="22">
        <v>202</v>
      </c>
      <c r="D161" s="22">
        <v>0</v>
      </c>
      <c r="E161" s="22">
        <v>0</v>
      </c>
      <c r="F161" s="22">
        <v>3607</v>
      </c>
      <c r="G161" s="29">
        <v>0</v>
      </c>
      <c r="H161" s="22">
        <v>0</v>
      </c>
      <c r="I161" s="22">
        <v>1926</v>
      </c>
      <c r="J161" s="22">
        <v>0</v>
      </c>
      <c r="K161" s="22">
        <v>828</v>
      </c>
      <c r="L161" s="22">
        <v>34</v>
      </c>
      <c r="M161" s="22">
        <v>1883</v>
      </c>
      <c r="N161" s="68">
        <v>0</v>
      </c>
      <c r="O161" s="68">
        <v>1</v>
      </c>
      <c r="P161" s="68">
        <v>0</v>
      </c>
      <c r="Q161" s="68">
        <v>10</v>
      </c>
      <c r="R161" s="34">
        <v>8491</v>
      </c>
    </row>
    <row r="162" spans="2:18">
      <c r="B162" s="4">
        <v>42947</v>
      </c>
      <c r="C162" s="22">
        <v>134</v>
      </c>
      <c r="D162" s="22">
        <v>0</v>
      </c>
      <c r="E162" s="22">
        <v>0</v>
      </c>
      <c r="F162" s="22">
        <v>2502</v>
      </c>
      <c r="G162" s="29">
        <v>0</v>
      </c>
      <c r="H162" s="22">
        <v>0</v>
      </c>
      <c r="I162" s="22">
        <v>1194</v>
      </c>
      <c r="J162" s="22">
        <v>0</v>
      </c>
      <c r="K162" s="22">
        <v>726</v>
      </c>
      <c r="L162" s="22">
        <v>23</v>
      </c>
      <c r="M162" s="22">
        <v>1271</v>
      </c>
      <c r="N162" s="68">
        <v>0</v>
      </c>
      <c r="O162" s="68">
        <v>1</v>
      </c>
      <c r="P162" s="68">
        <v>0</v>
      </c>
      <c r="Q162" s="68">
        <v>10</v>
      </c>
      <c r="R162" s="34">
        <v>5861</v>
      </c>
    </row>
    <row r="163" spans="2:18">
      <c r="B163" s="4">
        <v>42978</v>
      </c>
      <c r="C163" s="22">
        <v>142</v>
      </c>
      <c r="D163" s="22">
        <v>0</v>
      </c>
      <c r="E163" s="22">
        <v>0</v>
      </c>
      <c r="F163" s="22">
        <v>2535</v>
      </c>
      <c r="G163" s="29">
        <v>0</v>
      </c>
      <c r="H163" s="22">
        <v>0</v>
      </c>
      <c r="I163" s="22">
        <v>1598</v>
      </c>
      <c r="J163" s="22">
        <v>0</v>
      </c>
      <c r="K163" s="22">
        <v>1009</v>
      </c>
      <c r="L163" s="22">
        <v>1</v>
      </c>
      <c r="M163" s="22">
        <v>1310</v>
      </c>
      <c r="N163" s="68">
        <v>0</v>
      </c>
      <c r="O163" s="68">
        <v>1</v>
      </c>
      <c r="P163" s="68">
        <v>0</v>
      </c>
      <c r="Q163" s="68">
        <v>7</v>
      </c>
      <c r="R163" s="34">
        <v>6603</v>
      </c>
    </row>
    <row r="164" spans="2:18">
      <c r="B164" s="4">
        <v>43008</v>
      </c>
      <c r="C164" s="22">
        <v>198</v>
      </c>
      <c r="D164" s="22">
        <v>0</v>
      </c>
      <c r="E164" s="22">
        <v>0</v>
      </c>
      <c r="F164" s="22">
        <v>2942</v>
      </c>
      <c r="G164" s="29">
        <v>0</v>
      </c>
      <c r="H164" s="22">
        <v>0</v>
      </c>
      <c r="I164" s="22">
        <v>2225</v>
      </c>
      <c r="J164" s="22">
        <v>0</v>
      </c>
      <c r="K164" s="22">
        <v>907</v>
      </c>
      <c r="L164" s="22">
        <v>14</v>
      </c>
      <c r="M164" s="22">
        <v>1668</v>
      </c>
      <c r="N164" s="68">
        <v>0</v>
      </c>
      <c r="O164" s="68">
        <v>2</v>
      </c>
      <c r="P164" s="68">
        <v>0</v>
      </c>
      <c r="Q164" s="68">
        <v>8</v>
      </c>
      <c r="R164" s="34">
        <v>7964</v>
      </c>
    </row>
    <row r="165" spans="2:18">
      <c r="B165" s="4">
        <v>43039</v>
      </c>
      <c r="C165" s="22">
        <v>113</v>
      </c>
      <c r="D165" s="22">
        <v>0</v>
      </c>
      <c r="E165" s="22">
        <v>0</v>
      </c>
      <c r="F165" s="22">
        <v>2212</v>
      </c>
      <c r="G165" s="29">
        <v>0</v>
      </c>
      <c r="H165" s="22">
        <v>0</v>
      </c>
      <c r="I165" s="22">
        <v>1433</v>
      </c>
      <c r="J165" s="22">
        <v>0</v>
      </c>
      <c r="K165" s="22">
        <v>671</v>
      </c>
      <c r="L165" s="22">
        <v>13</v>
      </c>
      <c r="M165" s="22">
        <v>1020</v>
      </c>
      <c r="N165" s="68">
        <v>0</v>
      </c>
      <c r="O165" s="68">
        <v>3</v>
      </c>
      <c r="P165" s="68">
        <v>2</v>
      </c>
      <c r="Q165" s="68">
        <v>10</v>
      </c>
      <c r="R165" s="34">
        <v>5477</v>
      </c>
    </row>
    <row r="166" spans="2:18">
      <c r="B166" s="4">
        <v>43069</v>
      </c>
      <c r="C166" s="22">
        <v>176</v>
      </c>
      <c r="D166" s="22">
        <v>0</v>
      </c>
      <c r="E166" s="22">
        <v>0</v>
      </c>
      <c r="F166" s="22">
        <v>3861</v>
      </c>
      <c r="G166" s="29">
        <v>0</v>
      </c>
      <c r="H166" s="22">
        <v>0</v>
      </c>
      <c r="I166" s="22">
        <v>2940</v>
      </c>
      <c r="J166" s="22">
        <v>0</v>
      </c>
      <c r="K166" s="22">
        <v>1351</v>
      </c>
      <c r="L166" s="22">
        <v>32</v>
      </c>
      <c r="M166" s="22">
        <v>2242</v>
      </c>
      <c r="N166" s="68">
        <v>0</v>
      </c>
      <c r="O166" s="68">
        <v>0</v>
      </c>
      <c r="P166" s="68">
        <v>265</v>
      </c>
      <c r="Q166" s="68">
        <v>10</v>
      </c>
      <c r="R166" s="34">
        <v>10877</v>
      </c>
    </row>
    <row r="167" spans="2:18">
      <c r="B167" s="4">
        <v>43100</v>
      </c>
      <c r="C167" s="22">
        <v>110</v>
      </c>
      <c r="D167" s="22">
        <v>0</v>
      </c>
      <c r="E167" s="22">
        <v>0</v>
      </c>
      <c r="F167" s="22">
        <v>1847</v>
      </c>
      <c r="G167" s="29">
        <v>0</v>
      </c>
      <c r="H167" s="22">
        <v>0</v>
      </c>
      <c r="I167" s="22">
        <v>1462</v>
      </c>
      <c r="J167" s="22">
        <v>0</v>
      </c>
      <c r="K167" s="22">
        <v>707</v>
      </c>
      <c r="L167" s="22">
        <v>40</v>
      </c>
      <c r="M167" s="22">
        <v>1256</v>
      </c>
      <c r="N167" s="68">
        <v>0</v>
      </c>
      <c r="O167" s="68">
        <v>0</v>
      </c>
      <c r="P167" s="68">
        <v>0</v>
      </c>
      <c r="Q167" s="68">
        <v>13</v>
      </c>
      <c r="R167" s="34">
        <v>5435</v>
      </c>
    </row>
    <row r="168" spans="2:18">
      <c r="B168" s="4">
        <v>43131</v>
      </c>
      <c r="C168" s="22">
        <v>136</v>
      </c>
      <c r="D168" s="22">
        <v>0</v>
      </c>
      <c r="E168" s="22">
        <v>0</v>
      </c>
      <c r="F168" s="22">
        <v>2183</v>
      </c>
      <c r="G168" s="29">
        <v>0</v>
      </c>
      <c r="H168" s="22">
        <v>0</v>
      </c>
      <c r="I168" s="22">
        <v>1773</v>
      </c>
      <c r="J168" s="22">
        <v>0</v>
      </c>
      <c r="K168" s="22">
        <v>538</v>
      </c>
      <c r="L168" s="22">
        <v>10</v>
      </c>
      <c r="M168" s="22">
        <v>1660</v>
      </c>
      <c r="N168" s="68">
        <v>23</v>
      </c>
      <c r="O168" s="68">
        <v>1</v>
      </c>
      <c r="P168" s="68">
        <v>1</v>
      </c>
      <c r="Q168" s="68">
        <v>8</v>
      </c>
      <c r="R168" s="34">
        <v>6333</v>
      </c>
    </row>
    <row r="169" spans="2:18">
      <c r="B169" s="4">
        <v>43159</v>
      </c>
      <c r="C169" s="22">
        <v>406</v>
      </c>
      <c r="D169" s="22">
        <v>0</v>
      </c>
      <c r="E169" s="22">
        <v>0</v>
      </c>
      <c r="F169" s="22">
        <v>1593</v>
      </c>
      <c r="G169" s="29">
        <v>0</v>
      </c>
      <c r="H169" s="22">
        <v>0</v>
      </c>
      <c r="I169" s="22">
        <v>955</v>
      </c>
      <c r="J169" s="22">
        <v>0</v>
      </c>
      <c r="K169" s="22">
        <v>619</v>
      </c>
      <c r="L169" s="22">
        <v>8</v>
      </c>
      <c r="M169" s="22">
        <v>983</v>
      </c>
      <c r="N169" s="68">
        <v>7</v>
      </c>
      <c r="O169" s="68">
        <v>0</v>
      </c>
      <c r="P169" s="68">
        <v>0</v>
      </c>
      <c r="Q169" s="68">
        <v>10</v>
      </c>
      <c r="R169" s="34">
        <v>4581</v>
      </c>
    </row>
    <row r="170" spans="2:18">
      <c r="B170" s="4">
        <v>43190</v>
      </c>
      <c r="C170" s="22">
        <v>456</v>
      </c>
      <c r="D170" s="22">
        <v>0</v>
      </c>
      <c r="E170" s="22">
        <v>0</v>
      </c>
      <c r="F170" s="22">
        <v>2902</v>
      </c>
      <c r="G170" s="29">
        <v>0</v>
      </c>
      <c r="H170" s="22">
        <v>0</v>
      </c>
      <c r="I170" s="22">
        <v>1974</v>
      </c>
      <c r="J170" s="22">
        <v>0</v>
      </c>
      <c r="K170" s="22">
        <v>867</v>
      </c>
      <c r="L170" s="22">
        <v>24</v>
      </c>
      <c r="M170" s="22">
        <v>1876</v>
      </c>
      <c r="N170" s="68">
        <v>13</v>
      </c>
      <c r="O170" s="68">
        <v>1</v>
      </c>
      <c r="P170" s="68">
        <v>0</v>
      </c>
      <c r="Q170" s="68">
        <v>15</v>
      </c>
      <c r="R170" s="34">
        <v>8128</v>
      </c>
    </row>
    <row r="171" spans="2:18">
      <c r="B171" s="4">
        <v>43220</v>
      </c>
      <c r="C171" s="22">
        <v>357</v>
      </c>
      <c r="D171" s="22">
        <v>0</v>
      </c>
      <c r="E171" s="22">
        <v>0</v>
      </c>
      <c r="F171" s="22">
        <v>2843</v>
      </c>
      <c r="G171" s="29">
        <v>0</v>
      </c>
      <c r="H171" s="22">
        <v>0</v>
      </c>
      <c r="I171" s="22">
        <v>1683</v>
      </c>
      <c r="J171" s="22">
        <v>0</v>
      </c>
      <c r="K171" s="22">
        <v>645</v>
      </c>
      <c r="L171" s="22">
        <v>6</v>
      </c>
      <c r="M171" s="22">
        <v>1682</v>
      </c>
      <c r="N171" s="68">
        <v>2</v>
      </c>
      <c r="O171" s="68">
        <v>0</v>
      </c>
      <c r="P171" s="68">
        <v>0</v>
      </c>
      <c r="Q171" s="68">
        <v>4</v>
      </c>
      <c r="R171" s="34">
        <v>7222</v>
      </c>
    </row>
    <row r="172" spans="2:18">
      <c r="B172" s="4">
        <v>43251</v>
      </c>
      <c r="C172" s="22">
        <v>251</v>
      </c>
      <c r="D172" s="22">
        <v>0</v>
      </c>
      <c r="E172" s="22">
        <v>0</v>
      </c>
      <c r="F172" s="22">
        <v>1786</v>
      </c>
      <c r="G172" s="29">
        <v>0</v>
      </c>
      <c r="H172" s="22">
        <v>0</v>
      </c>
      <c r="I172" s="22">
        <v>1154</v>
      </c>
      <c r="J172" s="22">
        <v>0</v>
      </c>
      <c r="K172" s="22">
        <v>525</v>
      </c>
      <c r="L172" s="22">
        <v>17</v>
      </c>
      <c r="M172" s="22">
        <v>1038</v>
      </c>
      <c r="N172" s="68">
        <v>0</v>
      </c>
      <c r="O172" s="68">
        <v>0</v>
      </c>
      <c r="P172" s="68">
        <v>0</v>
      </c>
      <c r="Q172" s="68">
        <v>8</v>
      </c>
      <c r="R172" s="34">
        <v>4779</v>
      </c>
    </row>
    <row r="173" spans="2:18">
      <c r="B173" s="4">
        <v>43281</v>
      </c>
      <c r="C173" s="22">
        <v>640</v>
      </c>
      <c r="D173" s="22">
        <v>0</v>
      </c>
      <c r="E173" s="22">
        <v>0</v>
      </c>
      <c r="F173" s="22">
        <v>3916</v>
      </c>
      <c r="G173" s="29">
        <v>0</v>
      </c>
      <c r="H173" s="22">
        <v>0</v>
      </c>
      <c r="I173" s="22">
        <v>2402</v>
      </c>
      <c r="J173" s="22">
        <v>0</v>
      </c>
      <c r="K173" s="22">
        <v>960</v>
      </c>
      <c r="L173" s="22">
        <v>32</v>
      </c>
      <c r="M173" s="22">
        <v>2354</v>
      </c>
      <c r="N173" s="68">
        <v>2</v>
      </c>
      <c r="O173" s="68">
        <v>1</v>
      </c>
      <c r="P173" s="68">
        <v>0</v>
      </c>
      <c r="Q173" s="68">
        <v>18</v>
      </c>
      <c r="R173" s="34">
        <v>10325</v>
      </c>
    </row>
    <row r="174" spans="2:18">
      <c r="B174" s="4">
        <v>43312</v>
      </c>
      <c r="C174" s="22">
        <v>375</v>
      </c>
      <c r="D174" s="22">
        <v>0</v>
      </c>
      <c r="E174" s="22">
        <v>0</v>
      </c>
      <c r="F174" s="22">
        <v>2812</v>
      </c>
      <c r="G174" s="29">
        <v>0</v>
      </c>
      <c r="H174" s="22">
        <v>0</v>
      </c>
      <c r="I174" s="22">
        <v>1773</v>
      </c>
      <c r="J174" s="22">
        <v>0</v>
      </c>
      <c r="K174" s="22">
        <v>748</v>
      </c>
      <c r="L174" s="22">
        <v>12</v>
      </c>
      <c r="M174" s="22">
        <v>1611</v>
      </c>
      <c r="N174" s="68">
        <v>1</v>
      </c>
      <c r="O174" s="68">
        <v>0</v>
      </c>
      <c r="P174" s="68">
        <v>0</v>
      </c>
      <c r="Q174" s="68">
        <v>14</v>
      </c>
      <c r="R174" s="34">
        <v>7346</v>
      </c>
    </row>
    <row r="175" spans="2:18">
      <c r="B175" s="4">
        <v>43343</v>
      </c>
      <c r="C175" s="22">
        <v>399</v>
      </c>
      <c r="D175" s="22">
        <v>0</v>
      </c>
      <c r="E175" s="22">
        <v>0</v>
      </c>
      <c r="F175" s="22">
        <v>3319</v>
      </c>
      <c r="G175" s="29">
        <v>1</v>
      </c>
      <c r="H175" s="22">
        <v>0</v>
      </c>
      <c r="I175" s="22">
        <v>2112</v>
      </c>
      <c r="J175" s="22">
        <v>0</v>
      </c>
      <c r="K175" s="22">
        <v>798</v>
      </c>
      <c r="L175" s="22">
        <v>20</v>
      </c>
      <c r="M175" s="22">
        <v>1921</v>
      </c>
      <c r="N175" s="68">
        <v>1</v>
      </c>
      <c r="O175" s="68">
        <v>0</v>
      </c>
      <c r="P175" s="68">
        <v>0</v>
      </c>
      <c r="Q175" s="68">
        <v>8</v>
      </c>
      <c r="R175" s="34">
        <v>8579</v>
      </c>
    </row>
    <row r="176" spans="2:18">
      <c r="B176" s="4">
        <v>43373</v>
      </c>
      <c r="C176" s="22">
        <v>369</v>
      </c>
      <c r="D176" s="22">
        <v>0</v>
      </c>
      <c r="E176" s="22">
        <v>0</v>
      </c>
      <c r="F176" s="22">
        <v>2607</v>
      </c>
      <c r="G176" s="29">
        <v>0</v>
      </c>
      <c r="H176" s="22">
        <v>0</v>
      </c>
      <c r="I176" s="22">
        <v>1514</v>
      </c>
      <c r="J176" s="22">
        <v>0</v>
      </c>
      <c r="K176" s="22">
        <v>628</v>
      </c>
      <c r="L176" s="22">
        <v>20</v>
      </c>
      <c r="M176" s="22">
        <v>1453</v>
      </c>
      <c r="N176" s="68">
        <v>0</v>
      </c>
      <c r="O176" s="68">
        <v>0</v>
      </c>
      <c r="P176" s="68">
        <v>83</v>
      </c>
      <c r="Q176" s="68">
        <v>9</v>
      </c>
      <c r="R176" s="34">
        <v>6683</v>
      </c>
    </row>
    <row r="177" spans="2:18">
      <c r="B177" s="4">
        <v>43404</v>
      </c>
      <c r="C177" s="22">
        <v>217</v>
      </c>
      <c r="D177" s="22">
        <v>0</v>
      </c>
      <c r="E177" s="22">
        <v>0</v>
      </c>
      <c r="F177" s="22">
        <v>2080</v>
      </c>
      <c r="G177" s="29">
        <v>2</v>
      </c>
      <c r="H177" s="22">
        <v>0</v>
      </c>
      <c r="I177" s="22">
        <v>1394</v>
      </c>
      <c r="J177" s="22">
        <v>0</v>
      </c>
      <c r="K177" s="22">
        <v>595</v>
      </c>
      <c r="L177" s="22">
        <v>10</v>
      </c>
      <c r="M177" s="22">
        <v>1230</v>
      </c>
      <c r="N177" s="68">
        <v>1</v>
      </c>
      <c r="O177" s="68">
        <v>1</v>
      </c>
      <c r="P177" s="68">
        <v>0</v>
      </c>
      <c r="Q177" s="68">
        <v>10</v>
      </c>
      <c r="R177" s="34">
        <v>5540</v>
      </c>
    </row>
    <row r="178" spans="2:18">
      <c r="B178" s="4">
        <v>43434</v>
      </c>
      <c r="C178" s="22">
        <v>341</v>
      </c>
      <c r="D178" s="22">
        <v>0</v>
      </c>
      <c r="E178" s="22">
        <v>0</v>
      </c>
      <c r="F178" s="22">
        <v>3804</v>
      </c>
      <c r="G178" s="29">
        <v>2</v>
      </c>
      <c r="H178" s="22">
        <v>0</v>
      </c>
      <c r="I178" s="22">
        <v>2205</v>
      </c>
      <c r="J178" s="22">
        <v>0</v>
      </c>
      <c r="K178" s="22">
        <v>923</v>
      </c>
      <c r="L178" s="22">
        <v>26</v>
      </c>
      <c r="M178" s="22">
        <v>2113</v>
      </c>
      <c r="N178" s="68">
        <v>0</v>
      </c>
      <c r="O178" s="68">
        <v>1</v>
      </c>
      <c r="P178" s="68">
        <v>60</v>
      </c>
      <c r="Q178" s="68">
        <v>8</v>
      </c>
      <c r="R178" s="34">
        <v>9483</v>
      </c>
    </row>
    <row r="179" spans="2:18">
      <c r="B179" s="4">
        <v>43465</v>
      </c>
      <c r="C179" s="22">
        <v>139</v>
      </c>
      <c r="D179" s="22">
        <v>0</v>
      </c>
      <c r="E179" s="22">
        <v>0</v>
      </c>
      <c r="F179" s="22">
        <v>1273</v>
      </c>
      <c r="G179" s="29">
        <v>1</v>
      </c>
      <c r="H179" s="22">
        <v>0</v>
      </c>
      <c r="I179" s="22">
        <v>911</v>
      </c>
      <c r="J179" s="22">
        <v>0</v>
      </c>
      <c r="K179" s="22">
        <v>413</v>
      </c>
      <c r="L179" s="22">
        <v>10</v>
      </c>
      <c r="M179" s="22">
        <v>958</v>
      </c>
      <c r="N179" s="68">
        <v>0</v>
      </c>
      <c r="O179" s="68">
        <v>0</v>
      </c>
      <c r="P179" s="68">
        <v>0</v>
      </c>
      <c r="Q179" s="68">
        <v>8</v>
      </c>
      <c r="R179" s="34">
        <v>3713</v>
      </c>
    </row>
    <row r="180" spans="2:18">
      <c r="B180" s="4">
        <v>43496</v>
      </c>
      <c r="C180" s="22">
        <v>218</v>
      </c>
      <c r="D180" s="22">
        <v>0</v>
      </c>
      <c r="E180" s="22">
        <v>0</v>
      </c>
      <c r="F180" s="22">
        <v>1983</v>
      </c>
      <c r="G180" s="29">
        <v>0</v>
      </c>
      <c r="H180" s="22">
        <v>0</v>
      </c>
      <c r="I180" s="22">
        <v>1346</v>
      </c>
      <c r="J180" s="22">
        <v>0</v>
      </c>
      <c r="K180" s="22">
        <v>411</v>
      </c>
      <c r="L180" s="22">
        <v>3</v>
      </c>
      <c r="M180" s="22">
        <v>1303</v>
      </c>
      <c r="N180" s="68">
        <v>0</v>
      </c>
      <c r="O180" s="68">
        <v>2</v>
      </c>
      <c r="P180" s="68">
        <v>0</v>
      </c>
      <c r="Q180" s="68">
        <v>7</v>
      </c>
      <c r="R180" s="34">
        <v>5273</v>
      </c>
    </row>
    <row r="181" spans="2:18">
      <c r="B181" s="4">
        <v>43524</v>
      </c>
      <c r="C181" s="22">
        <v>332</v>
      </c>
      <c r="D181" s="22">
        <v>0</v>
      </c>
      <c r="E181" s="22">
        <v>0</v>
      </c>
      <c r="F181" s="22">
        <v>1435</v>
      </c>
      <c r="G181" s="29">
        <v>0</v>
      </c>
      <c r="H181" s="22">
        <v>0</v>
      </c>
      <c r="I181" s="22">
        <v>707</v>
      </c>
      <c r="J181" s="22">
        <v>0</v>
      </c>
      <c r="K181" s="22">
        <v>561</v>
      </c>
      <c r="L181" s="22">
        <v>13</v>
      </c>
      <c r="M181" s="22">
        <v>670</v>
      </c>
      <c r="N181" s="68">
        <v>0</v>
      </c>
      <c r="O181" s="68">
        <v>1</v>
      </c>
      <c r="P181" s="68">
        <v>0</v>
      </c>
      <c r="Q181" s="68">
        <v>14</v>
      </c>
      <c r="R181" s="34">
        <v>3733</v>
      </c>
    </row>
    <row r="182" spans="2:18">
      <c r="B182" s="4">
        <v>43555</v>
      </c>
      <c r="C182" s="22">
        <v>501</v>
      </c>
      <c r="D182" s="22">
        <v>0</v>
      </c>
      <c r="E182" s="22">
        <v>0</v>
      </c>
      <c r="F182" s="22">
        <v>2923</v>
      </c>
      <c r="G182" s="29">
        <v>11</v>
      </c>
      <c r="H182" s="22">
        <v>0</v>
      </c>
      <c r="I182" s="22">
        <v>1855</v>
      </c>
      <c r="J182" s="22">
        <v>0</v>
      </c>
      <c r="K182" s="22">
        <v>831</v>
      </c>
      <c r="L182" s="22">
        <v>17</v>
      </c>
      <c r="M182" s="22">
        <v>1650</v>
      </c>
      <c r="N182" s="68">
        <v>2</v>
      </c>
      <c r="O182" s="68">
        <v>1</v>
      </c>
      <c r="P182" s="68">
        <v>30</v>
      </c>
      <c r="Q182" s="68">
        <v>6</v>
      </c>
      <c r="R182" s="34">
        <v>7827</v>
      </c>
    </row>
    <row r="183" spans="2:18">
      <c r="B183" s="4">
        <v>43585</v>
      </c>
      <c r="C183" s="22">
        <v>167</v>
      </c>
      <c r="D183" s="22">
        <v>0</v>
      </c>
      <c r="E183" s="22">
        <v>0</v>
      </c>
      <c r="F183" s="22">
        <v>1204</v>
      </c>
      <c r="G183" s="29">
        <v>4</v>
      </c>
      <c r="H183" s="22">
        <v>0</v>
      </c>
      <c r="I183" s="22">
        <v>625</v>
      </c>
      <c r="J183" s="22">
        <v>0</v>
      </c>
      <c r="K183" s="22">
        <v>354</v>
      </c>
      <c r="L183" s="22">
        <v>13</v>
      </c>
      <c r="M183" s="22">
        <v>630</v>
      </c>
      <c r="N183" s="68">
        <v>0</v>
      </c>
      <c r="O183" s="68">
        <v>0</v>
      </c>
      <c r="P183" s="68">
        <v>0</v>
      </c>
      <c r="Q183" s="68">
        <v>9</v>
      </c>
      <c r="R183" s="34">
        <v>3006</v>
      </c>
    </row>
    <row r="184" spans="2:18">
      <c r="B184" s="4">
        <v>43616</v>
      </c>
      <c r="C184" s="22">
        <v>672</v>
      </c>
      <c r="D184" s="22">
        <v>0</v>
      </c>
      <c r="E184" s="22">
        <v>0</v>
      </c>
      <c r="F184" s="22">
        <v>3752</v>
      </c>
      <c r="G184" s="29">
        <v>6</v>
      </c>
      <c r="H184" s="22">
        <v>0</v>
      </c>
      <c r="I184" s="22">
        <v>3068</v>
      </c>
      <c r="J184" s="22">
        <v>0</v>
      </c>
      <c r="K184" s="22">
        <v>1079</v>
      </c>
      <c r="L184" s="22">
        <v>27</v>
      </c>
      <c r="M184" s="22">
        <v>2678</v>
      </c>
      <c r="N184" s="68">
        <v>0</v>
      </c>
      <c r="O184" s="68">
        <v>2</v>
      </c>
      <c r="P184" s="68">
        <v>0</v>
      </c>
      <c r="Q184" s="68">
        <v>24</v>
      </c>
      <c r="R184" s="34">
        <v>11308</v>
      </c>
    </row>
    <row r="185" spans="2:18">
      <c r="B185" s="4">
        <v>43646</v>
      </c>
      <c r="C185" s="22">
        <v>323</v>
      </c>
      <c r="D185" s="22">
        <v>0</v>
      </c>
      <c r="E185" s="22">
        <v>0</v>
      </c>
      <c r="F185" s="22">
        <v>2086</v>
      </c>
      <c r="G185" s="29">
        <v>2</v>
      </c>
      <c r="H185" s="22">
        <v>0</v>
      </c>
      <c r="I185" s="22">
        <v>1548</v>
      </c>
      <c r="J185" s="22">
        <v>0</v>
      </c>
      <c r="K185" s="22">
        <v>730</v>
      </c>
      <c r="L185" s="22">
        <v>15</v>
      </c>
      <c r="M185" s="22">
        <v>1377</v>
      </c>
      <c r="N185" s="68">
        <v>1</v>
      </c>
      <c r="O185" s="68">
        <v>0</v>
      </c>
      <c r="P185" s="68">
        <v>0</v>
      </c>
      <c r="Q185" s="68">
        <v>6</v>
      </c>
      <c r="R185" s="34">
        <v>6088</v>
      </c>
    </row>
    <row r="186" spans="2:18">
      <c r="B186" s="4">
        <v>43677</v>
      </c>
      <c r="C186" s="22">
        <v>246</v>
      </c>
      <c r="D186" s="22">
        <v>0</v>
      </c>
      <c r="E186" s="22">
        <v>0</v>
      </c>
      <c r="F186" s="22">
        <v>2262</v>
      </c>
      <c r="G186" s="29">
        <v>28</v>
      </c>
      <c r="H186" s="22">
        <v>0</v>
      </c>
      <c r="I186" s="22">
        <v>1630</v>
      </c>
      <c r="J186" s="22">
        <v>0</v>
      </c>
      <c r="K186" s="22">
        <v>722</v>
      </c>
      <c r="L186" s="22">
        <v>18</v>
      </c>
      <c r="M186" s="22">
        <v>1625</v>
      </c>
      <c r="N186" s="68">
        <v>9</v>
      </c>
      <c r="O186" s="68">
        <v>0</v>
      </c>
      <c r="P186" s="68">
        <v>0</v>
      </c>
      <c r="Q186" s="68">
        <v>1</v>
      </c>
      <c r="R186" s="34">
        <v>6541</v>
      </c>
    </row>
    <row r="187" spans="2:18">
      <c r="B187" s="4">
        <v>43708</v>
      </c>
      <c r="C187" s="22">
        <v>388</v>
      </c>
      <c r="D187" s="22">
        <v>0</v>
      </c>
      <c r="E187" s="22">
        <v>0</v>
      </c>
      <c r="F187" s="22">
        <v>2511</v>
      </c>
      <c r="G187" s="29">
        <v>33</v>
      </c>
      <c r="H187" s="22">
        <v>0</v>
      </c>
      <c r="I187" s="22">
        <v>2231</v>
      </c>
      <c r="J187" s="22">
        <v>0</v>
      </c>
      <c r="K187" s="22">
        <v>1132</v>
      </c>
      <c r="L187" s="22">
        <v>20</v>
      </c>
      <c r="M187" s="22">
        <v>2102</v>
      </c>
      <c r="N187" s="68">
        <v>5</v>
      </c>
      <c r="O187" s="68">
        <v>2</v>
      </c>
      <c r="P187" s="68">
        <v>0</v>
      </c>
      <c r="Q187" s="68">
        <v>12</v>
      </c>
      <c r="R187" s="34">
        <v>8436</v>
      </c>
    </row>
    <row r="188" spans="2:18">
      <c r="B188" s="4">
        <v>43738</v>
      </c>
      <c r="C188" s="22">
        <v>295</v>
      </c>
      <c r="D188" s="22">
        <v>0</v>
      </c>
      <c r="E188" s="22">
        <v>0</v>
      </c>
      <c r="F188" s="22">
        <v>2101</v>
      </c>
      <c r="G188" s="29">
        <v>24</v>
      </c>
      <c r="H188" s="22">
        <v>0</v>
      </c>
      <c r="I188" s="22">
        <v>1835</v>
      </c>
      <c r="J188" s="22">
        <v>0</v>
      </c>
      <c r="K188" s="22">
        <v>866</v>
      </c>
      <c r="L188" s="22">
        <v>20</v>
      </c>
      <c r="M188" s="22">
        <v>1703</v>
      </c>
      <c r="N188" s="68">
        <v>0</v>
      </c>
      <c r="O188" s="68">
        <v>0</v>
      </c>
      <c r="P188" s="68">
        <v>0</v>
      </c>
      <c r="Q188" s="68">
        <v>5</v>
      </c>
      <c r="R188" s="34">
        <v>6849</v>
      </c>
    </row>
    <row r="189" spans="2:18">
      <c r="B189" s="4">
        <v>43769</v>
      </c>
      <c r="C189" s="22">
        <v>296</v>
      </c>
      <c r="D189" s="22">
        <v>0</v>
      </c>
      <c r="E189" s="22">
        <v>0</v>
      </c>
      <c r="F189" s="22">
        <v>2257</v>
      </c>
      <c r="G189" s="29">
        <v>15</v>
      </c>
      <c r="H189" s="22">
        <v>0</v>
      </c>
      <c r="I189" s="22">
        <v>2153</v>
      </c>
      <c r="J189" s="22">
        <v>0</v>
      </c>
      <c r="K189" s="22">
        <v>807</v>
      </c>
      <c r="L189" s="22">
        <v>14</v>
      </c>
      <c r="M189" s="22">
        <v>1881</v>
      </c>
      <c r="N189" s="68">
        <v>0</v>
      </c>
      <c r="O189" s="68">
        <v>1</v>
      </c>
      <c r="P189" s="68">
        <v>0</v>
      </c>
      <c r="Q189" s="68">
        <v>3</v>
      </c>
      <c r="R189" s="34">
        <v>7427</v>
      </c>
    </row>
    <row r="190" spans="2:18">
      <c r="B190" s="4">
        <v>43799</v>
      </c>
      <c r="C190" s="22">
        <v>239</v>
      </c>
      <c r="D190" s="22">
        <v>0</v>
      </c>
      <c r="E190" s="22">
        <v>0</v>
      </c>
      <c r="F190" s="22">
        <v>2871</v>
      </c>
      <c r="G190" s="29">
        <v>6</v>
      </c>
      <c r="H190" s="22">
        <v>0</v>
      </c>
      <c r="I190" s="22">
        <v>3329</v>
      </c>
      <c r="J190" s="22">
        <v>0</v>
      </c>
      <c r="K190" s="22">
        <v>1559</v>
      </c>
      <c r="L190" s="22">
        <v>33</v>
      </c>
      <c r="M190" s="22">
        <v>2281</v>
      </c>
      <c r="N190" s="68">
        <v>1</v>
      </c>
      <c r="O190" s="68">
        <v>0</v>
      </c>
      <c r="P190" s="68">
        <v>0</v>
      </c>
      <c r="Q190" s="68">
        <v>18</v>
      </c>
      <c r="R190" s="34">
        <v>10337</v>
      </c>
    </row>
    <row r="191" spans="2:18">
      <c r="B191" s="4">
        <v>43830</v>
      </c>
      <c r="C191" s="22">
        <v>467</v>
      </c>
      <c r="D191" s="22">
        <v>0</v>
      </c>
      <c r="E191" s="22">
        <v>0</v>
      </c>
      <c r="F191" s="22">
        <v>2688</v>
      </c>
      <c r="G191" s="29">
        <v>23</v>
      </c>
      <c r="H191" s="22">
        <v>0</v>
      </c>
      <c r="I191" s="22">
        <v>3514</v>
      </c>
      <c r="J191" s="22">
        <v>0</v>
      </c>
      <c r="K191" s="22">
        <v>1365</v>
      </c>
      <c r="L191" s="22">
        <v>19</v>
      </c>
      <c r="M191" s="22">
        <v>2849</v>
      </c>
      <c r="N191" s="68">
        <v>0</v>
      </c>
      <c r="O191" s="68">
        <v>0</v>
      </c>
      <c r="P191" s="68">
        <v>272</v>
      </c>
      <c r="Q191" s="68">
        <v>3</v>
      </c>
      <c r="R191" s="34">
        <v>11200</v>
      </c>
    </row>
    <row r="192" spans="2:18">
      <c r="B192" s="4">
        <v>43861</v>
      </c>
      <c r="C192" s="22">
        <v>320</v>
      </c>
      <c r="D192" s="22">
        <v>0</v>
      </c>
      <c r="E192" s="22">
        <v>0</v>
      </c>
      <c r="F192" s="22">
        <v>1454</v>
      </c>
      <c r="G192" s="29">
        <v>13</v>
      </c>
      <c r="H192" s="22">
        <v>0</v>
      </c>
      <c r="I192" s="22">
        <v>2239</v>
      </c>
      <c r="J192" s="22">
        <v>0</v>
      </c>
      <c r="K192" s="22">
        <v>701</v>
      </c>
      <c r="L192" s="22">
        <v>11</v>
      </c>
      <c r="M192" s="22">
        <v>1683</v>
      </c>
      <c r="N192" s="68">
        <v>1</v>
      </c>
      <c r="O192" s="68">
        <v>0</v>
      </c>
      <c r="P192" s="68">
        <v>171</v>
      </c>
      <c r="Q192" s="68">
        <v>2</v>
      </c>
      <c r="R192" s="34">
        <v>6595</v>
      </c>
    </row>
    <row r="193" spans="2:18">
      <c r="B193" s="4">
        <v>43890</v>
      </c>
      <c r="C193" s="22">
        <v>556</v>
      </c>
      <c r="D193" s="22">
        <v>0</v>
      </c>
      <c r="E193" s="22">
        <v>0</v>
      </c>
      <c r="F193" s="22">
        <v>1281</v>
      </c>
      <c r="G193" s="29">
        <v>26</v>
      </c>
      <c r="H193" s="22">
        <v>0</v>
      </c>
      <c r="I193" s="22">
        <v>582</v>
      </c>
      <c r="J193" s="22">
        <v>0</v>
      </c>
      <c r="K193" s="22">
        <v>946</v>
      </c>
      <c r="L193" s="22">
        <v>8</v>
      </c>
      <c r="M193" s="22">
        <v>758</v>
      </c>
      <c r="N193" s="68">
        <v>4</v>
      </c>
      <c r="O193" s="68">
        <v>0</v>
      </c>
      <c r="P193" s="68">
        <v>0</v>
      </c>
      <c r="Q193" s="68">
        <v>8</v>
      </c>
      <c r="R193" s="34">
        <v>4169</v>
      </c>
    </row>
    <row r="194" spans="2:18">
      <c r="B194" s="4">
        <v>43921</v>
      </c>
      <c r="C194" s="22">
        <v>700</v>
      </c>
      <c r="D194" s="22">
        <v>0</v>
      </c>
      <c r="E194" s="22">
        <v>0</v>
      </c>
      <c r="F194" s="22">
        <v>1418</v>
      </c>
      <c r="G194" s="29">
        <v>37</v>
      </c>
      <c r="H194" s="22">
        <v>0</v>
      </c>
      <c r="I194" s="22">
        <v>924</v>
      </c>
      <c r="J194" s="22">
        <v>0</v>
      </c>
      <c r="K194" s="22">
        <v>847</v>
      </c>
      <c r="L194" s="22">
        <v>24</v>
      </c>
      <c r="M194" s="22">
        <v>940</v>
      </c>
      <c r="N194" s="68">
        <v>1</v>
      </c>
      <c r="O194" s="68">
        <v>0</v>
      </c>
      <c r="P194" s="68">
        <v>0</v>
      </c>
      <c r="Q194" s="68">
        <v>4</v>
      </c>
      <c r="R194" s="34">
        <v>4895</v>
      </c>
    </row>
    <row r="195" spans="2:18">
      <c r="B195" s="4">
        <v>43951</v>
      </c>
      <c r="C195" s="22">
        <v>405</v>
      </c>
      <c r="D195" s="22">
        <v>0</v>
      </c>
      <c r="E195" s="22">
        <v>0</v>
      </c>
      <c r="F195" s="22">
        <v>772</v>
      </c>
      <c r="G195" s="29">
        <v>31</v>
      </c>
      <c r="H195" s="22">
        <v>0</v>
      </c>
      <c r="I195" s="22">
        <v>758</v>
      </c>
      <c r="J195" s="22">
        <v>0</v>
      </c>
      <c r="K195" s="22">
        <v>272</v>
      </c>
      <c r="L195" s="22">
        <v>1</v>
      </c>
      <c r="M195" s="22">
        <v>666</v>
      </c>
      <c r="N195" s="68">
        <v>2</v>
      </c>
      <c r="O195" s="68">
        <v>0</v>
      </c>
      <c r="P195" s="68">
        <v>0</v>
      </c>
      <c r="Q195" s="68">
        <v>4</v>
      </c>
      <c r="R195" s="34">
        <v>2911</v>
      </c>
    </row>
    <row r="196" spans="2:18">
      <c r="B196" s="4">
        <v>43982</v>
      </c>
      <c r="C196" s="22">
        <v>4</v>
      </c>
      <c r="D196" s="22">
        <v>0</v>
      </c>
      <c r="E196" s="22">
        <v>0</v>
      </c>
      <c r="F196" s="22">
        <v>0</v>
      </c>
      <c r="G196" s="29">
        <v>0</v>
      </c>
      <c r="H196" s="22">
        <v>0</v>
      </c>
      <c r="I196" s="22">
        <v>1</v>
      </c>
      <c r="J196" s="22">
        <v>0</v>
      </c>
      <c r="K196" s="22">
        <v>0</v>
      </c>
      <c r="L196" s="22">
        <v>0</v>
      </c>
      <c r="M196" s="22">
        <v>0</v>
      </c>
      <c r="N196" s="68">
        <v>0</v>
      </c>
      <c r="O196" s="68">
        <v>0</v>
      </c>
      <c r="P196" s="68">
        <v>0</v>
      </c>
      <c r="Q196" s="68">
        <v>1</v>
      </c>
      <c r="R196" s="34">
        <v>6</v>
      </c>
    </row>
    <row r="197" spans="2:18">
      <c r="B197" s="4">
        <v>44012</v>
      </c>
      <c r="C197" s="22">
        <v>0</v>
      </c>
      <c r="D197" s="22">
        <v>0</v>
      </c>
      <c r="E197" s="22">
        <v>0</v>
      </c>
      <c r="F197" s="22">
        <v>0</v>
      </c>
      <c r="G197" s="29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68">
        <v>0</v>
      </c>
      <c r="O197" s="68">
        <v>1</v>
      </c>
      <c r="P197" s="68">
        <v>0</v>
      </c>
      <c r="Q197" s="68">
        <v>2</v>
      </c>
      <c r="R197" s="34">
        <v>3</v>
      </c>
    </row>
    <row r="198" spans="2:18">
      <c r="B198" s="4">
        <v>44043</v>
      </c>
      <c r="C198" s="22">
        <v>1</v>
      </c>
      <c r="D198" s="22">
        <v>0</v>
      </c>
      <c r="E198" s="22">
        <v>0</v>
      </c>
      <c r="F198" s="22">
        <v>2</v>
      </c>
      <c r="G198" s="29">
        <v>0</v>
      </c>
      <c r="H198" s="22">
        <v>0</v>
      </c>
      <c r="I198" s="22">
        <v>5</v>
      </c>
      <c r="J198" s="22">
        <v>0</v>
      </c>
      <c r="K198" s="22">
        <v>22</v>
      </c>
      <c r="L198" s="22">
        <v>4</v>
      </c>
      <c r="M198" s="22">
        <v>3</v>
      </c>
      <c r="N198" s="68">
        <v>3</v>
      </c>
      <c r="O198" s="68">
        <v>2</v>
      </c>
      <c r="P198" s="68">
        <v>0</v>
      </c>
      <c r="Q198" s="68">
        <v>0</v>
      </c>
      <c r="R198" s="34">
        <v>42</v>
      </c>
    </row>
    <row r="199" spans="2:18">
      <c r="B199" s="4">
        <v>44074</v>
      </c>
      <c r="C199" s="22">
        <v>0</v>
      </c>
      <c r="D199" s="22">
        <v>0</v>
      </c>
      <c r="E199" s="22">
        <v>0</v>
      </c>
      <c r="F199" s="22">
        <v>119</v>
      </c>
      <c r="G199" s="29">
        <v>0</v>
      </c>
      <c r="H199" s="22">
        <v>0</v>
      </c>
      <c r="I199" s="22">
        <v>44</v>
      </c>
      <c r="J199" s="22">
        <v>0</v>
      </c>
      <c r="K199" s="22">
        <v>78</v>
      </c>
      <c r="L199" s="22">
        <v>1</v>
      </c>
      <c r="M199" s="22">
        <v>43</v>
      </c>
      <c r="N199" s="68">
        <v>1</v>
      </c>
      <c r="O199" s="68">
        <v>0</v>
      </c>
      <c r="P199" s="68">
        <v>0</v>
      </c>
      <c r="Q199" s="68">
        <v>3</v>
      </c>
      <c r="R199" s="34">
        <v>289</v>
      </c>
    </row>
    <row r="200" spans="2:18">
      <c r="B200" s="4">
        <v>44104</v>
      </c>
      <c r="C200" s="22">
        <v>6</v>
      </c>
      <c r="D200" s="22">
        <v>0</v>
      </c>
      <c r="E200" s="22">
        <v>0</v>
      </c>
      <c r="F200" s="22">
        <v>183</v>
      </c>
      <c r="G200" s="29">
        <v>2</v>
      </c>
      <c r="H200" s="22">
        <v>0</v>
      </c>
      <c r="I200" s="22">
        <v>228</v>
      </c>
      <c r="J200" s="22">
        <v>0</v>
      </c>
      <c r="K200" s="22">
        <v>79</v>
      </c>
      <c r="L200" s="22">
        <v>6</v>
      </c>
      <c r="M200" s="22">
        <v>179</v>
      </c>
      <c r="N200" s="68">
        <v>1</v>
      </c>
      <c r="O200" s="68">
        <v>0</v>
      </c>
      <c r="P200" s="68">
        <v>0</v>
      </c>
      <c r="Q200" s="68">
        <v>1</v>
      </c>
      <c r="R200" s="34">
        <v>685</v>
      </c>
    </row>
    <row r="201" spans="2:18">
      <c r="B201" s="4">
        <v>44135</v>
      </c>
      <c r="C201" s="22">
        <v>43</v>
      </c>
      <c r="D201" s="22">
        <v>0</v>
      </c>
      <c r="E201" s="22">
        <v>0</v>
      </c>
      <c r="F201" s="22">
        <v>7</v>
      </c>
      <c r="G201" s="29">
        <v>7</v>
      </c>
      <c r="H201" s="22">
        <v>0</v>
      </c>
      <c r="I201" s="22">
        <v>249</v>
      </c>
      <c r="J201" s="22">
        <v>0</v>
      </c>
      <c r="K201" s="22">
        <v>107</v>
      </c>
      <c r="L201" s="22">
        <v>25</v>
      </c>
      <c r="M201" s="22">
        <v>192</v>
      </c>
      <c r="N201" s="68">
        <v>1</v>
      </c>
      <c r="O201" s="68">
        <v>2</v>
      </c>
      <c r="P201" s="68">
        <v>0</v>
      </c>
      <c r="Q201" s="68">
        <v>8</v>
      </c>
      <c r="R201" s="34">
        <v>641</v>
      </c>
    </row>
    <row r="202" spans="2:18">
      <c r="B202" s="4">
        <v>44165</v>
      </c>
      <c r="C202" s="22">
        <v>112</v>
      </c>
      <c r="D202" s="22">
        <v>0</v>
      </c>
      <c r="E202" s="22">
        <v>0</v>
      </c>
      <c r="F202" s="22">
        <v>237</v>
      </c>
      <c r="G202" s="29">
        <v>16</v>
      </c>
      <c r="H202" s="22">
        <v>0</v>
      </c>
      <c r="I202" s="22">
        <v>112</v>
      </c>
      <c r="J202" s="22">
        <v>0</v>
      </c>
      <c r="K202" s="22">
        <v>433</v>
      </c>
      <c r="L202" s="22">
        <v>4</v>
      </c>
      <c r="M202" s="22">
        <v>141</v>
      </c>
      <c r="N202" s="68">
        <v>1</v>
      </c>
      <c r="O202" s="68">
        <v>0</v>
      </c>
      <c r="P202" s="68">
        <v>0</v>
      </c>
      <c r="Q202" s="68">
        <v>3</v>
      </c>
      <c r="R202" s="34">
        <v>1059</v>
      </c>
    </row>
    <row r="203" spans="2:18">
      <c r="B203" s="4">
        <v>44196</v>
      </c>
      <c r="C203" s="22">
        <v>370</v>
      </c>
      <c r="D203" s="22">
        <v>0</v>
      </c>
      <c r="E203" s="22">
        <v>0</v>
      </c>
      <c r="F203" s="22">
        <v>494</v>
      </c>
      <c r="G203" s="29">
        <v>28</v>
      </c>
      <c r="H203" s="22">
        <v>0</v>
      </c>
      <c r="I203" s="22">
        <v>473</v>
      </c>
      <c r="J203" s="22">
        <v>0</v>
      </c>
      <c r="K203" s="22">
        <v>405</v>
      </c>
      <c r="L203" s="22">
        <v>0</v>
      </c>
      <c r="M203" s="22">
        <v>379</v>
      </c>
      <c r="N203" s="68">
        <v>0</v>
      </c>
      <c r="O203" s="68">
        <v>0</v>
      </c>
      <c r="P203" s="68">
        <v>37</v>
      </c>
      <c r="Q203" s="68">
        <v>2</v>
      </c>
      <c r="R203" s="34">
        <v>2188</v>
      </c>
    </row>
    <row r="204" spans="2:18">
      <c r="B204" s="4">
        <v>44227</v>
      </c>
      <c r="C204" s="22">
        <v>127</v>
      </c>
      <c r="D204" s="22">
        <v>0</v>
      </c>
      <c r="E204" s="22">
        <v>0</v>
      </c>
      <c r="F204" s="22">
        <v>350</v>
      </c>
      <c r="G204" s="29">
        <v>39</v>
      </c>
      <c r="H204" s="22">
        <v>0</v>
      </c>
      <c r="I204" s="22">
        <v>369</v>
      </c>
      <c r="J204" s="22">
        <v>0</v>
      </c>
      <c r="K204" s="22">
        <v>105</v>
      </c>
      <c r="L204" s="22">
        <v>25</v>
      </c>
      <c r="M204" s="22">
        <v>313</v>
      </c>
      <c r="N204" s="68">
        <v>0</v>
      </c>
      <c r="O204" s="68">
        <v>2</v>
      </c>
      <c r="P204" s="68">
        <v>15</v>
      </c>
      <c r="Q204" s="68">
        <v>6</v>
      </c>
      <c r="R204" s="34">
        <v>1351</v>
      </c>
    </row>
    <row r="205" spans="2:18">
      <c r="B205" s="4">
        <v>44255</v>
      </c>
      <c r="C205" s="22">
        <v>210</v>
      </c>
      <c r="D205" s="22">
        <v>0</v>
      </c>
      <c r="E205" s="22">
        <v>0</v>
      </c>
      <c r="F205" s="22">
        <v>280</v>
      </c>
      <c r="G205" s="29">
        <v>18</v>
      </c>
      <c r="H205" s="22">
        <v>0</v>
      </c>
      <c r="I205" s="22">
        <v>482</v>
      </c>
      <c r="J205" s="22">
        <v>0</v>
      </c>
      <c r="K205" s="22">
        <v>155</v>
      </c>
      <c r="L205" s="22">
        <v>11</v>
      </c>
      <c r="M205" s="22">
        <v>221</v>
      </c>
      <c r="N205" s="68">
        <v>0</v>
      </c>
      <c r="O205" s="68">
        <v>0</v>
      </c>
      <c r="P205" s="68">
        <v>32</v>
      </c>
      <c r="Q205" s="68">
        <v>4</v>
      </c>
      <c r="R205" s="34">
        <v>1413</v>
      </c>
    </row>
    <row r="206" spans="2:18">
      <c r="B206" s="4">
        <v>44286</v>
      </c>
      <c r="C206" s="22">
        <v>250</v>
      </c>
      <c r="D206" s="22">
        <v>0</v>
      </c>
      <c r="E206" s="22">
        <v>0</v>
      </c>
      <c r="F206" s="22">
        <v>370</v>
      </c>
      <c r="G206" s="29">
        <v>34</v>
      </c>
      <c r="H206" s="22">
        <v>0</v>
      </c>
      <c r="I206" s="22">
        <v>572</v>
      </c>
      <c r="J206" s="22">
        <v>0</v>
      </c>
      <c r="K206" s="22">
        <v>246</v>
      </c>
      <c r="L206" s="22">
        <v>27</v>
      </c>
      <c r="M206" s="22">
        <v>367</v>
      </c>
      <c r="N206" s="68">
        <v>0</v>
      </c>
      <c r="O206" s="68">
        <v>1</v>
      </c>
      <c r="P206" s="68">
        <v>22</v>
      </c>
      <c r="Q206" s="68">
        <v>7</v>
      </c>
      <c r="R206" s="34">
        <v>1896</v>
      </c>
    </row>
    <row r="207" spans="2:18">
      <c r="B207" s="4">
        <v>44316</v>
      </c>
      <c r="C207" s="22">
        <v>261</v>
      </c>
      <c r="D207" s="22">
        <v>0</v>
      </c>
      <c r="E207" s="22">
        <v>0</v>
      </c>
      <c r="F207" s="22">
        <v>981</v>
      </c>
      <c r="G207" s="29">
        <v>40</v>
      </c>
      <c r="H207" s="22">
        <v>0</v>
      </c>
      <c r="I207" s="22">
        <v>922</v>
      </c>
      <c r="J207" s="22">
        <v>0</v>
      </c>
      <c r="K207" s="22">
        <v>524</v>
      </c>
      <c r="L207" s="22">
        <v>11</v>
      </c>
      <c r="M207" s="22">
        <v>634</v>
      </c>
      <c r="N207" s="68">
        <v>0</v>
      </c>
      <c r="O207" s="68">
        <v>0</v>
      </c>
      <c r="P207" s="68">
        <v>29</v>
      </c>
      <c r="Q207" s="68">
        <v>9</v>
      </c>
      <c r="R207" s="34">
        <v>3411</v>
      </c>
    </row>
    <row r="208" spans="2:18">
      <c r="B208" s="4">
        <v>44347</v>
      </c>
      <c r="C208" s="22">
        <v>196</v>
      </c>
      <c r="D208" s="22">
        <v>0</v>
      </c>
      <c r="E208" s="22">
        <v>0</v>
      </c>
      <c r="F208" s="22">
        <v>844</v>
      </c>
      <c r="G208" s="29">
        <v>19</v>
      </c>
      <c r="H208" s="22">
        <v>0</v>
      </c>
      <c r="I208" s="22">
        <v>730</v>
      </c>
      <c r="J208" s="22">
        <v>0</v>
      </c>
      <c r="K208" s="22">
        <v>432</v>
      </c>
      <c r="L208" s="22">
        <v>8</v>
      </c>
      <c r="M208" s="22">
        <v>511</v>
      </c>
      <c r="N208" s="68">
        <v>0</v>
      </c>
      <c r="O208" s="68">
        <v>0</v>
      </c>
      <c r="P208" s="68">
        <v>5</v>
      </c>
      <c r="Q208" s="68">
        <v>7</v>
      </c>
      <c r="R208" s="34">
        <v>2752</v>
      </c>
    </row>
    <row r="209" spans="2:18">
      <c r="B209" s="4">
        <v>44377</v>
      </c>
      <c r="C209" s="22">
        <v>177</v>
      </c>
      <c r="D209" s="22">
        <v>0</v>
      </c>
      <c r="E209" s="22">
        <v>0</v>
      </c>
      <c r="F209" s="22">
        <v>743</v>
      </c>
      <c r="G209" s="29">
        <v>28</v>
      </c>
      <c r="H209" s="22">
        <v>0</v>
      </c>
      <c r="I209" s="22">
        <v>620</v>
      </c>
      <c r="J209" s="22">
        <v>0</v>
      </c>
      <c r="K209" s="22">
        <v>664</v>
      </c>
      <c r="L209" s="22">
        <v>13</v>
      </c>
      <c r="M209" s="22">
        <v>443</v>
      </c>
      <c r="N209" s="68">
        <v>0</v>
      </c>
      <c r="O209" s="68">
        <v>1</v>
      </c>
      <c r="P209" s="68">
        <v>52</v>
      </c>
      <c r="Q209" s="68">
        <v>2</v>
      </c>
      <c r="R209" s="34">
        <v>2743</v>
      </c>
    </row>
    <row r="210" spans="2:18">
      <c r="B210" s="4">
        <v>44408</v>
      </c>
      <c r="C210" s="22">
        <v>318</v>
      </c>
      <c r="D210" s="22">
        <v>0</v>
      </c>
      <c r="E210" s="22">
        <v>0</v>
      </c>
      <c r="F210" s="22">
        <v>993</v>
      </c>
      <c r="G210" s="29">
        <v>19</v>
      </c>
      <c r="H210" s="22">
        <v>0</v>
      </c>
      <c r="I210" s="22">
        <v>808</v>
      </c>
      <c r="J210" s="22">
        <v>0</v>
      </c>
      <c r="K210" s="22">
        <v>486</v>
      </c>
      <c r="L210" s="22">
        <v>5</v>
      </c>
      <c r="M210" s="22">
        <v>618</v>
      </c>
      <c r="N210" s="68">
        <v>0</v>
      </c>
      <c r="O210" s="68">
        <v>1</v>
      </c>
      <c r="P210" s="68">
        <v>21</v>
      </c>
      <c r="Q210" s="68">
        <v>1</v>
      </c>
      <c r="R210" s="34">
        <v>3270</v>
      </c>
    </row>
    <row r="211" spans="2:18">
      <c r="B211" s="4">
        <v>44439</v>
      </c>
      <c r="C211" s="22">
        <v>168</v>
      </c>
      <c r="D211" s="22">
        <v>0</v>
      </c>
      <c r="E211" s="22">
        <v>0</v>
      </c>
      <c r="F211" s="22">
        <v>846</v>
      </c>
      <c r="G211" s="29">
        <v>47</v>
      </c>
      <c r="H211" s="22">
        <v>0</v>
      </c>
      <c r="I211" s="22">
        <v>665</v>
      </c>
      <c r="J211" s="22">
        <v>0</v>
      </c>
      <c r="K211" s="22">
        <v>417</v>
      </c>
      <c r="L211" s="22">
        <v>5</v>
      </c>
      <c r="M211" s="22">
        <v>500</v>
      </c>
      <c r="N211" s="68">
        <v>1</v>
      </c>
      <c r="O211" s="68">
        <v>0</v>
      </c>
      <c r="P211" s="68">
        <v>11</v>
      </c>
      <c r="Q211" s="68">
        <v>3</v>
      </c>
      <c r="R211" s="34">
        <v>2663</v>
      </c>
    </row>
    <row r="212" spans="2:18">
      <c r="B212" s="4">
        <v>44469</v>
      </c>
      <c r="C212" s="22">
        <v>375</v>
      </c>
      <c r="D212" s="22">
        <v>0</v>
      </c>
      <c r="E212" s="22">
        <v>0</v>
      </c>
      <c r="F212" s="22">
        <v>1266</v>
      </c>
      <c r="G212" s="29">
        <v>48</v>
      </c>
      <c r="H212" s="22">
        <v>0</v>
      </c>
      <c r="I212" s="22">
        <v>1520</v>
      </c>
      <c r="J212" s="22">
        <v>0</v>
      </c>
      <c r="K212" s="22">
        <v>523</v>
      </c>
      <c r="L212" s="22">
        <v>6</v>
      </c>
      <c r="M212" s="22">
        <v>1045</v>
      </c>
      <c r="N212" s="68">
        <v>0</v>
      </c>
      <c r="O212" s="68">
        <v>13</v>
      </c>
      <c r="P212" s="68">
        <v>49</v>
      </c>
      <c r="Q212" s="68">
        <v>3</v>
      </c>
      <c r="R212" s="34">
        <v>4848</v>
      </c>
    </row>
    <row r="213" spans="2:18">
      <c r="B213" s="4">
        <v>44500</v>
      </c>
      <c r="C213" s="22">
        <v>227</v>
      </c>
      <c r="D213" s="22">
        <v>0</v>
      </c>
      <c r="E213" s="22">
        <v>0</v>
      </c>
      <c r="F213" s="22">
        <v>1124</v>
      </c>
      <c r="G213" s="29">
        <v>19</v>
      </c>
      <c r="H213" s="22">
        <v>0</v>
      </c>
      <c r="I213" s="22">
        <v>993</v>
      </c>
      <c r="J213" s="22">
        <v>0</v>
      </c>
      <c r="K213" s="22">
        <v>426</v>
      </c>
      <c r="L213" s="22">
        <v>9</v>
      </c>
      <c r="M213" s="22">
        <v>840</v>
      </c>
      <c r="N213" s="68">
        <v>0</v>
      </c>
      <c r="O213" s="68">
        <v>2</v>
      </c>
      <c r="P213" s="68">
        <v>25</v>
      </c>
      <c r="Q213" s="68">
        <v>12</v>
      </c>
      <c r="R213" s="34">
        <v>3677</v>
      </c>
    </row>
    <row r="214" spans="2:18">
      <c r="B214" s="4">
        <v>44530</v>
      </c>
      <c r="C214" s="22">
        <v>228</v>
      </c>
      <c r="D214" s="22">
        <v>0</v>
      </c>
      <c r="E214" s="22">
        <v>0</v>
      </c>
      <c r="F214" s="22">
        <v>1121</v>
      </c>
      <c r="G214" s="29">
        <v>34</v>
      </c>
      <c r="H214" s="22">
        <v>0</v>
      </c>
      <c r="I214" s="22">
        <v>782</v>
      </c>
      <c r="J214" s="22">
        <v>0</v>
      </c>
      <c r="K214" s="22">
        <v>553</v>
      </c>
      <c r="L214" s="22">
        <v>5</v>
      </c>
      <c r="M214" s="22">
        <v>562</v>
      </c>
      <c r="N214" s="68">
        <v>2</v>
      </c>
      <c r="O214" s="68">
        <v>2</v>
      </c>
      <c r="P214" s="68">
        <v>29</v>
      </c>
      <c r="Q214" s="68">
        <v>4</v>
      </c>
      <c r="R214" s="34">
        <v>3322</v>
      </c>
    </row>
    <row r="215" spans="2:18">
      <c r="B215" s="4">
        <v>44561</v>
      </c>
      <c r="C215" s="22">
        <v>319</v>
      </c>
      <c r="D215" s="22">
        <v>0</v>
      </c>
      <c r="E215" s="22">
        <v>0</v>
      </c>
      <c r="F215" s="22">
        <v>1159</v>
      </c>
      <c r="G215" s="29">
        <v>67</v>
      </c>
      <c r="H215" s="22">
        <v>0</v>
      </c>
      <c r="I215" s="22">
        <v>842</v>
      </c>
      <c r="J215" s="22">
        <v>0</v>
      </c>
      <c r="K215" s="22">
        <v>806</v>
      </c>
      <c r="L215" s="22">
        <v>16</v>
      </c>
      <c r="M215" s="22">
        <v>730</v>
      </c>
      <c r="N215" s="68">
        <v>1</v>
      </c>
      <c r="O215" s="68">
        <v>1</v>
      </c>
      <c r="P215" s="68">
        <v>24</v>
      </c>
      <c r="Q215" s="68">
        <v>6</v>
      </c>
      <c r="R215" s="34">
        <v>3971</v>
      </c>
    </row>
    <row r="216" spans="2:18">
      <c r="B216" s="4">
        <v>44592</v>
      </c>
      <c r="C216" s="22">
        <v>139</v>
      </c>
      <c r="D216" s="22">
        <v>0</v>
      </c>
      <c r="E216" s="22">
        <v>0</v>
      </c>
      <c r="F216" s="22">
        <v>463</v>
      </c>
      <c r="G216" s="29">
        <v>30</v>
      </c>
      <c r="H216" s="22">
        <v>0</v>
      </c>
      <c r="I216" s="22">
        <v>500</v>
      </c>
      <c r="J216" s="22">
        <v>0</v>
      </c>
      <c r="K216" s="22">
        <v>146</v>
      </c>
      <c r="L216" s="22">
        <v>3</v>
      </c>
      <c r="M216" s="22">
        <v>352</v>
      </c>
      <c r="N216" s="68">
        <v>0</v>
      </c>
      <c r="O216" s="68">
        <v>0</v>
      </c>
      <c r="P216" s="68">
        <v>23</v>
      </c>
      <c r="Q216" s="68">
        <v>3</v>
      </c>
      <c r="R216" s="34">
        <v>1659</v>
      </c>
    </row>
    <row r="217" spans="2:18">
      <c r="B217" s="4">
        <v>44620</v>
      </c>
      <c r="C217" s="22">
        <v>166</v>
      </c>
      <c r="D217" s="22">
        <v>0</v>
      </c>
      <c r="E217" s="22">
        <v>0</v>
      </c>
      <c r="F217" s="22">
        <v>528</v>
      </c>
      <c r="G217" s="29">
        <v>73</v>
      </c>
      <c r="H217" s="22">
        <v>0</v>
      </c>
      <c r="I217" s="22">
        <v>259</v>
      </c>
      <c r="J217" s="22">
        <v>0</v>
      </c>
      <c r="K217" s="22">
        <v>251</v>
      </c>
      <c r="L217" s="22">
        <v>4</v>
      </c>
      <c r="M217" s="22">
        <v>187</v>
      </c>
      <c r="N217" s="68">
        <v>0</v>
      </c>
      <c r="O217" s="68">
        <v>1</v>
      </c>
      <c r="P217" s="68">
        <v>0</v>
      </c>
      <c r="Q217" s="68">
        <v>3</v>
      </c>
      <c r="R217" s="34">
        <v>1472</v>
      </c>
    </row>
    <row r="218" spans="2:18">
      <c r="B218" s="4">
        <v>44651</v>
      </c>
      <c r="C218" s="22">
        <v>352</v>
      </c>
      <c r="D218" s="22">
        <v>0</v>
      </c>
      <c r="E218" s="22">
        <v>0</v>
      </c>
      <c r="F218" s="22">
        <v>853</v>
      </c>
      <c r="G218" s="29">
        <v>144</v>
      </c>
      <c r="H218" s="22">
        <v>0</v>
      </c>
      <c r="I218" s="22">
        <v>699</v>
      </c>
      <c r="J218" s="22">
        <v>0</v>
      </c>
      <c r="K218" s="22">
        <v>567</v>
      </c>
      <c r="L218" s="22">
        <v>10</v>
      </c>
      <c r="M218" s="22">
        <v>577</v>
      </c>
      <c r="N218" s="68">
        <v>0</v>
      </c>
      <c r="O218" s="68">
        <v>0</v>
      </c>
      <c r="P218" s="68">
        <v>38</v>
      </c>
      <c r="Q218" s="68">
        <v>5</v>
      </c>
      <c r="R218" s="34">
        <v>3245</v>
      </c>
    </row>
    <row r="219" spans="2:18">
      <c r="B219" s="4">
        <v>44681</v>
      </c>
      <c r="C219" s="22">
        <v>341</v>
      </c>
      <c r="D219" s="22">
        <v>0</v>
      </c>
      <c r="E219" s="22">
        <v>0</v>
      </c>
      <c r="F219" s="22">
        <v>648</v>
      </c>
      <c r="G219" s="29">
        <v>50</v>
      </c>
      <c r="H219" s="22">
        <v>0</v>
      </c>
      <c r="I219" s="22">
        <v>615</v>
      </c>
      <c r="J219" s="22">
        <v>0</v>
      </c>
      <c r="K219" s="22">
        <v>405</v>
      </c>
      <c r="L219" s="22">
        <v>11</v>
      </c>
      <c r="M219" s="22">
        <v>467</v>
      </c>
      <c r="N219" s="68">
        <v>0</v>
      </c>
      <c r="O219" s="68">
        <v>0</v>
      </c>
      <c r="P219" s="68">
        <v>39</v>
      </c>
      <c r="Q219" s="68">
        <v>6</v>
      </c>
      <c r="R219" s="34">
        <v>2582</v>
      </c>
    </row>
    <row r="220" spans="2:18">
      <c r="B220" s="4">
        <v>44712</v>
      </c>
      <c r="C220" s="22">
        <v>586</v>
      </c>
      <c r="D220" s="22">
        <v>0</v>
      </c>
      <c r="E220" s="22">
        <v>0</v>
      </c>
      <c r="F220" s="22">
        <v>3378</v>
      </c>
      <c r="G220" s="29">
        <v>103</v>
      </c>
      <c r="H220" s="22">
        <v>0</v>
      </c>
      <c r="I220" s="22">
        <v>4247</v>
      </c>
      <c r="J220" s="22">
        <v>0</v>
      </c>
      <c r="K220" s="22">
        <v>2260</v>
      </c>
      <c r="L220" s="22">
        <v>24</v>
      </c>
      <c r="M220" s="22">
        <v>2616</v>
      </c>
      <c r="N220" s="68">
        <v>0</v>
      </c>
      <c r="O220" s="68">
        <v>2</v>
      </c>
      <c r="P220" s="68">
        <v>25</v>
      </c>
      <c r="Q220" s="68">
        <v>23</v>
      </c>
      <c r="R220" s="34">
        <v>13264</v>
      </c>
    </row>
    <row r="221" spans="2:18">
      <c r="B221" s="4">
        <v>44742</v>
      </c>
      <c r="C221" s="22">
        <v>295</v>
      </c>
      <c r="D221" s="22">
        <v>0</v>
      </c>
      <c r="E221" s="22">
        <v>0</v>
      </c>
      <c r="F221" s="22">
        <v>1252</v>
      </c>
      <c r="G221" s="29">
        <v>103</v>
      </c>
      <c r="H221" s="22">
        <v>0</v>
      </c>
      <c r="I221" s="22">
        <v>1136</v>
      </c>
      <c r="J221" s="22">
        <v>0</v>
      </c>
      <c r="K221" s="22">
        <v>493</v>
      </c>
      <c r="L221" s="22">
        <v>0</v>
      </c>
      <c r="M221" s="22">
        <v>718</v>
      </c>
      <c r="N221" s="68">
        <v>1</v>
      </c>
      <c r="O221" s="68">
        <v>1</v>
      </c>
      <c r="P221" s="68">
        <v>20</v>
      </c>
      <c r="Q221" s="68">
        <v>6</v>
      </c>
      <c r="R221" s="34">
        <v>4025</v>
      </c>
    </row>
    <row r="222" spans="2:18">
      <c r="B222" s="4">
        <v>44773</v>
      </c>
      <c r="C222" s="22">
        <v>397</v>
      </c>
      <c r="D222" s="22">
        <v>0</v>
      </c>
      <c r="E222" s="22">
        <v>0</v>
      </c>
      <c r="F222" s="22">
        <v>3757</v>
      </c>
      <c r="G222" s="29">
        <v>118</v>
      </c>
      <c r="H222" s="22">
        <v>0</v>
      </c>
      <c r="I222" s="22">
        <v>4823</v>
      </c>
      <c r="J222" s="22">
        <v>0</v>
      </c>
      <c r="K222" s="22">
        <v>2457</v>
      </c>
      <c r="L222" s="22">
        <v>33</v>
      </c>
      <c r="M222" s="22">
        <v>2788</v>
      </c>
      <c r="N222" s="68">
        <v>0</v>
      </c>
      <c r="O222" s="68">
        <v>6</v>
      </c>
      <c r="P222" s="68">
        <v>16</v>
      </c>
      <c r="Q222" s="68">
        <v>21</v>
      </c>
      <c r="R222" s="34">
        <v>14416</v>
      </c>
    </row>
    <row r="223" spans="2:18">
      <c r="B223" s="4">
        <v>44804</v>
      </c>
      <c r="C223" s="22">
        <v>228</v>
      </c>
      <c r="D223" s="22">
        <v>0</v>
      </c>
      <c r="E223" s="22">
        <v>0</v>
      </c>
      <c r="F223" s="22">
        <v>1621</v>
      </c>
      <c r="G223" s="29">
        <v>95</v>
      </c>
      <c r="H223" s="22">
        <v>0</v>
      </c>
      <c r="I223" s="22">
        <v>1240</v>
      </c>
      <c r="J223" s="22">
        <v>0</v>
      </c>
      <c r="K223" s="22">
        <v>815</v>
      </c>
      <c r="L223" s="22">
        <v>33</v>
      </c>
      <c r="M223" s="22">
        <v>972</v>
      </c>
      <c r="N223" s="68">
        <v>2</v>
      </c>
      <c r="O223" s="68">
        <v>1</v>
      </c>
      <c r="P223" s="68">
        <v>18</v>
      </c>
      <c r="Q223" s="68">
        <v>6</v>
      </c>
      <c r="R223" s="34">
        <v>5031</v>
      </c>
    </row>
    <row r="224" spans="2:18">
      <c r="B224" s="4">
        <v>44834</v>
      </c>
      <c r="C224" s="22">
        <v>165</v>
      </c>
      <c r="D224" s="22">
        <v>0</v>
      </c>
      <c r="E224" s="22">
        <v>0</v>
      </c>
      <c r="F224" s="22">
        <v>972</v>
      </c>
      <c r="G224" s="29">
        <v>39</v>
      </c>
      <c r="H224" s="22">
        <v>0</v>
      </c>
      <c r="I224" s="22">
        <v>864</v>
      </c>
      <c r="J224" s="22">
        <v>0</v>
      </c>
      <c r="K224" s="22">
        <v>416</v>
      </c>
      <c r="L224" s="22">
        <v>3</v>
      </c>
      <c r="M224" s="22">
        <v>702</v>
      </c>
      <c r="N224" s="68">
        <v>0</v>
      </c>
      <c r="O224" s="68">
        <v>1</v>
      </c>
      <c r="P224" s="68">
        <v>0</v>
      </c>
      <c r="Q224" s="68">
        <v>3</v>
      </c>
      <c r="R224" s="34">
        <v>3165</v>
      </c>
    </row>
    <row r="225" spans="2:18">
      <c r="B225" s="4">
        <v>44865</v>
      </c>
      <c r="C225" s="22">
        <v>99</v>
      </c>
      <c r="D225" s="22">
        <v>0</v>
      </c>
      <c r="E225" s="22">
        <v>0</v>
      </c>
      <c r="F225" s="22">
        <v>690</v>
      </c>
      <c r="G225" s="29">
        <v>22</v>
      </c>
      <c r="H225" s="22">
        <v>0</v>
      </c>
      <c r="I225" s="22">
        <v>648</v>
      </c>
      <c r="J225" s="22">
        <v>0</v>
      </c>
      <c r="K225" s="22">
        <v>254</v>
      </c>
      <c r="L225" s="22">
        <v>20</v>
      </c>
      <c r="M225" s="22">
        <v>478</v>
      </c>
      <c r="N225" s="68">
        <v>0</v>
      </c>
      <c r="O225" s="68">
        <v>1</v>
      </c>
      <c r="P225" s="68">
        <v>6</v>
      </c>
      <c r="Q225" s="68">
        <v>4</v>
      </c>
      <c r="R225" s="34">
        <v>2222</v>
      </c>
    </row>
    <row r="226" spans="2:18">
      <c r="B226" s="4">
        <v>44895</v>
      </c>
      <c r="C226" s="22">
        <v>197</v>
      </c>
      <c r="D226" s="22">
        <v>0</v>
      </c>
      <c r="E226" s="22">
        <v>0</v>
      </c>
      <c r="F226" s="22">
        <v>1571</v>
      </c>
      <c r="G226" s="29">
        <v>48</v>
      </c>
      <c r="H226" s="22">
        <v>0</v>
      </c>
      <c r="I226" s="22">
        <v>1585</v>
      </c>
      <c r="J226" s="22">
        <v>0</v>
      </c>
      <c r="K226" s="22">
        <v>702</v>
      </c>
      <c r="L226" s="22">
        <v>12</v>
      </c>
      <c r="M226" s="22">
        <v>1133</v>
      </c>
      <c r="N226" s="68">
        <v>0</v>
      </c>
      <c r="O226" s="68">
        <v>2</v>
      </c>
      <c r="P226" s="68">
        <v>12</v>
      </c>
      <c r="Q226" s="68">
        <v>8</v>
      </c>
      <c r="R226" s="34">
        <v>5270</v>
      </c>
    </row>
    <row r="227" spans="2:18">
      <c r="B227" s="4">
        <v>44926</v>
      </c>
      <c r="C227" s="22">
        <v>245</v>
      </c>
      <c r="D227" s="22">
        <v>0</v>
      </c>
      <c r="E227" s="22">
        <v>0</v>
      </c>
      <c r="F227" s="22">
        <v>1961</v>
      </c>
      <c r="G227" s="29">
        <v>78</v>
      </c>
      <c r="H227" s="22">
        <v>0</v>
      </c>
      <c r="I227" s="22">
        <v>1614</v>
      </c>
      <c r="J227" s="22">
        <v>0</v>
      </c>
      <c r="K227" s="22">
        <v>817</v>
      </c>
      <c r="L227" s="22">
        <v>39</v>
      </c>
      <c r="M227" s="22">
        <v>1259</v>
      </c>
      <c r="N227" s="68">
        <v>2</v>
      </c>
      <c r="O227" s="68">
        <v>0</v>
      </c>
      <c r="P227" s="68">
        <v>20</v>
      </c>
      <c r="Q227" s="68">
        <v>3</v>
      </c>
      <c r="R227" s="34">
        <v>6038</v>
      </c>
    </row>
    <row r="228" spans="2:18">
      <c r="B228" s="4">
        <v>44957</v>
      </c>
      <c r="C228" s="22">
        <v>163</v>
      </c>
      <c r="D228" s="22">
        <v>0</v>
      </c>
      <c r="E228" s="22">
        <v>0</v>
      </c>
      <c r="F228" s="22">
        <v>983</v>
      </c>
      <c r="G228" s="29">
        <v>42</v>
      </c>
      <c r="H228" s="22">
        <v>0</v>
      </c>
      <c r="I228" s="22">
        <v>967</v>
      </c>
      <c r="J228" s="22">
        <v>0</v>
      </c>
      <c r="K228" s="22">
        <v>370</v>
      </c>
      <c r="L228" s="22">
        <v>0</v>
      </c>
      <c r="M228" s="22">
        <v>685</v>
      </c>
      <c r="N228" s="68">
        <v>1</v>
      </c>
      <c r="O228" s="68">
        <v>0</v>
      </c>
      <c r="P228" s="68">
        <v>46</v>
      </c>
      <c r="Q228" s="68">
        <v>1</v>
      </c>
      <c r="R228" s="34">
        <v>3258</v>
      </c>
    </row>
    <row r="229" spans="2:18">
      <c r="B229" s="4">
        <v>44985</v>
      </c>
      <c r="C229" s="22">
        <v>370</v>
      </c>
      <c r="D229" s="22">
        <v>0</v>
      </c>
      <c r="E229" s="22">
        <v>0</v>
      </c>
      <c r="F229" s="22">
        <v>1579</v>
      </c>
      <c r="G229" s="29">
        <v>282</v>
      </c>
      <c r="H229" s="22">
        <v>0</v>
      </c>
      <c r="I229" s="22">
        <v>1050</v>
      </c>
      <c r="J229" s="22">
        <v>0</v>
      </c>
      <c r="K229" s="22">
        <v>571</v>
      </c>
      <c r="L229" s="22">
        <v>18</v>
      </c>
      <c r="M229" s="22">
        <v>845</v>
      </c>
      <c r="N229" s="68">
        <v>0</v>
      </c>
      <c r="O229" s="68">
        <v>2</v>
      </c>
      <c r="P229" s="68">
        <v>33</v>
      </c>
      <c r="Q229" s="68">
        <v>1</v>
      </c>
      <c r="R229" s="34">
        <v>4751</v>
      </c>
    </row>
    <row r="230" spans="2:18">
      <c r="B230" s="4">
        <v>45016</v>
      </c>
      <c r="C230" s="22">
        <v>888</v>
      </c>
      <c r="D230" s="22">
        <v>0</v>
      </c>
      <c r="E230" s="22">
        <v>0</v>
      </c>
      <c r="F230" s="22">
        <v>2155</v>
      </c>
      <c r="G230" s="29">
        <v>433</v>
      </c>
      <c r="H230" s="22">
        <v>0</v>
      </c>
      <c r="I230" s="22">
        <v>1951</v>
      </c>
      <c r="J230" s="22">
        <v>0</v>
      </c>
      <c r="K230" s="22">
        <v>781</v>
      </c>
      <c r="L230" s="22">
        <v>11</v>
      </c>
      <c r="M230" s="22">
        <v>1499</v>
      </c>
      <c r="N230" s="68">
        <v>0</v>
      </c>
      <c r="O230" s="68">
        <v>1</v>
      </c>
      <c r="P230" s="68">
        <v>27</v>
      </c>
      <c r="Q230" s="68">
        <v>5</v>
      </c>
      <c r="R230" s="34">
        <v>7751</v>
      </c>
    </row>
    <row r="231" spans="2:18">
      <c r="B231" s="4">
        <v>45046</v>
      </c>
      <c r="C231" s="22">
        <v>417</v>
      </c>
      <c r="D231" s="22">
        <v>0</v>
      </c>
      <c r="E231" s="22">
        <v>0</v>
      </c>
      <c r="F231" s="22">
        <v>1834</v>
      </c>
      <c r="G231" s="29">
        <v>192</v>
      </c>
      <c r="H231" s="22">
        <v>0</v>
      </c>
      <c r="I231" s="22">
        <v>1527</v>
      </c>
      <c r="J231" s="22">
        <v>0</v>
      </c>
      <c r="K231" s="22">
        <v>485</v>
      </c>
      <c r="L231" s="22">
        <v>13</v>
      </c>
      <c r="M231" s="22">
        <v>1063</v>
      </c>
      <c r="N231" s="68">
        <v>2</v>
      </c>
      <c r="O231" s="68">
        <v>0</v>
      </c>
      <c r="P231" s="68">
        <v>37</v>
      </c>
      <c r="Q231" s="68">
        <v>4</v>
      </c>
      <c r="R231" s="34">
        <v>5574</v>
      </c>
    </row>
    <row r="232" spans="2:18">
      <c r="B232" s="4">
        <v>45077</v>
      </c>
      <c r="C232" s="22">
        <v>338</v>
      </c>
      <c r="D232" s="22">
        <v>0</v>
      </c>
      <c r="E232" s="22">
        <v>0</v>
      </c>
      <c r="F232" s="22">
        <v>1590</v>
      </c>
      <c r="G232" s="29">
        <v>139</v>
      </c>
      <c r="H232" s="22">
        <v>0</v>
      </c>
      <c r="I232" s="22">
        <v>1484</v>
      </c>
      <c r="J232" s="22">
        <v>0</v>
      </c>
      <c r="K232" s="22">
        <v>700</v>
      </c>
      <c r="L232" s="22">
        <v>9</v>
      </c>
      <c r="M232" s="22">
        <v>1046</v>
      </c>
      <c r="N232" s="68">
        <v>0</v>
      </c>
      <c r="O232" s="68">
        <v>2</v>
      </c>
      <c r="P232" s="68">
        <v>18</v>
      </c>
      <c r="Q232" s="68">
        <v>3</v>
      </c>
      <c r="R232" s="34">
        <v>5329</v>
      </c>
    </row>
    <row r="233" spans="2:18">
      <c r="B233" s="4">
        <v>45107</v>
      </c>
      <c r="C233" s="22">
        <v>489</v>
      </c>
      <c r="D233" s="22">
        <v>0</v>
      </c>
      <c r="E233" s="22">
        <v>0</v>
      </c>
      <c r="F233" s="22">
        <v>2299</v>
      </c>
      <c r="G233" s="29">
        <v>171</v>
      </c>
      <c r="H233" s="22">
        <v>0</v>
      </c>
      <c r="I233" s="22">
        <v>2079</v>
      </c>
      <c r="J233" s="22">
        <v>0</v>
      </c>
      <c r="K233" s="22">
        <v>680</v>
      </c>
      <c r="L233" s="22">
        <v>12</v>
      </c>
      <c r="M233" s="22">
        <v>1654</v>
      </c>
      <c r="N233" s="68">
        <v>0</v>
      </c>
      <c r="O233" s="68">
        <v>1</v>
      </c>
      <c r="P233" s="68">
        <v>20</v>
      </c>
      <c r="Q233" s="68">
        <v>9</v>
      </c>
      <c r="R233" s="34">
        <v>7414</v>
      </c>
    </row>
    <row r="234" spans="2:18">
      <c r="B234" s="4">
        <v>45138</v>
      </c>
      <c r="C234" s="22">
        <v>360</v>
      </c>
      <c r="D234" s="22">
        <v>0</v>
      </c>
      <c r="E234" s="22">
        <v>0</v>
      </c>
      <c r="F234" s="22">
        <v>1879</v>
      </c>
      <c r="G234" s="29">
        <v>188</v>
      </c>
      <c r="H234" s="22">
        <v>0</v>
      </c>
      <c r="I234" s="22">
        <v>1697</v>
      </c>
      <c r="J234" s="22">
        <v>0</v>
      </c>
      <c r="K234" s="22">
        <v>746</v>
      </c>
      <c r="L234" s="22">
        <v>20</v>
      </c>
      <c r="M234" s="22">
        <v>1320</v>
      </c>
      <c r="N234" s="68">
        <v>0</v>
      </c>
      <c r="O234" s="68">
        <v>0</v>
      </c>
      <c r="P234" s="68">
        <v>27</v>
      </c>
      <c r="Q234" s="68">
        <v>3</v>
      </c>
      <c r="R234" s="34">
        <v>6240</v>
      </c>
    </row>
    <row r="235" spans="2:18">
      <c r="B235" s="4">
        <v>45169</v>
      </c>
      <c r="C235" s="22">
        <v>465</v>
      </c>
      <c r="D235" s="22">
        <v>0</v>
      </c>
      <c r="E235" s="22">
        <v>0</v>
      </c>
      <c r="F235" s="22">
        <v>2469</v>
      </c>
      <c r="G235" s="29">
        <v>158</v>
      </c>
      <c r="H235" s="22">
        <v>0</v>
      </c>
      <c r="I235" s="22">
        <v>2442</v>
      </c>
      <c r="J235" s="22">
        <v>0</v>
      </c>
      <c r="K235" s="22">
        <v>803</v>
      </c>
      <c r="L235" s="22">
        <v>14</v>
      </c>
      <c r="M235" s="22">
        <v>1739</v>
      </c>
      <c r="N235" s="68">
        <v>0</v>
      </c>
      <c r="O235" s="68">
        <v>0</v>
      </c>
      <c r="P235" s="68">
        <v>22</v>
      </c>
      <c r="Q235" s="68">
        <v>5</v>
      </c>
      <c r="R235" s="34">
        <v>8117</v>
      </c>
    </row>
    <row r="236" spans="2:18">
      <c r="B236" s="4">
        <v>45199</v>
      </c>
      <c r="C236" s="22">
        <v>256</v>
      </c>
      <c r="D236" s="22">
        <v>0</v>
      </c>
      <c r="E236" s="22">
        <v>0</v>
      </c>
      <c r="F236" s="22">
        <v>1064</v>
      </c>
      <c r="G236" s="29">
        <v>794</v>
      </c>
      <c r="H236" s="22">
        <v>0</v>
      </c>
      <c r="I236" s="22">
        <v>1588</v>
      </c>
      <c r="J236" s="22">
        <v>0</v>
      </c>
      <c r="K236" s="22">
        <v>352</v>
      </c>
      <c r="L236" s="22">
        <v>12</v>
      </c>
      <c r="M236" s="22">
        <v>1144</v>
      </c>
      <c r="N236" s="68">
        <v>0</v>
      </c>
      <c r="O236" s="68">
        <v>0</v>
      </c>
      <c r="P236" s="68">
        <v>21</v>
      </c>
      <c r="Q236" s="68">
        <v>0</v>
      </c>
      <c r="R236" s="34">
        <v>5231</v>
      </c>
    </row>
    <row r="237" spans="2:18">
      <c r="B237" s="4">
        <v>45230</v>
      </c>
      <c r="C237" s="22">
        <v>396</v>
      </c>
      <c r="D237" s="22">
        <v>0</v>
      </c>
      <c r="E237" s="22">
        <v>0</v>
      </c>
      <c r="F237" s="22">
        <v>2671</v>
      </c>
      <c r="G237" s="29">
        <v>113</v>
      </c>
      <c r="H237" s="22">
        <v>0</v>
      </c>
      <c r="I237" s="22">
        <v>2846</v>
      </c>
      <c r="J237" s="22">
        <v>0</v>
      </c>
      <c r="K237" s="22">
        <v>1242</v>
      </c>
      <c r="L237" s="22">
        <v>28</v>
      </c>
      <c r="M237" s="22">
        <v>1990</v>
      </c>
      <c r="N237" s="68">
        <v>0</v>
      </c>
      <c r="O237" s="68">
        <v>0</v>
      </c>
      <c r="P237" s="68">
        <v>22</v>
      </c>
      <c r="Q237" s="68">
        <v>21</v>
      </c>
      <c r="R237" s="34">
        <v>9329</v>
      </c>
    </row>
    <row r="238" spans="2:18">
      <c r="B238" s="4">
        <v>45260</v>
      </c>
      <c r="C238" s="22">
        <v>399</v>
      </c>
      <c r="D238" s="22">
        <v>0</v>
      </c>
      <c r="E238" s="22">
        <v>0</v>
      </c>
      <c r="F238" s="22">
        <v>2678</v>
      </c>
      <c r="G238" s="29">
        <v>86</v>
      </c>
      <c r="H238" s="22">
        <v>0</v>
      </c>
      <c r="I238" s="22">
        <v>2856</v>
      </c>
      <c r="J238" s="22">
        <v>0</v>
      </c>
      <c r="K238" s="22">
        <v>1377</v>
      </c>
      <c r="L238" s="22">
        <v>24</v>
      </c>
      <c r="M238" s="22">
        <v>2008</v>
      </c>
      <c r="N238" s="68">
        <v>0</v>
      </c>
      <c r="O238" s="68">
        <v>2</v>
      </c>
      <c r="P238" s="68">
        <v>19</v>
      </c>
      <c r="Q238" s="68">
        <v>9</v>
      </c>
      <c r="R238" s="34">
        <v>9458</v>
      </c>
    </row>
    <row r="239" spans="2:18">
      <c r="B239" s="4">
        <v>45291</v>
      </c>
      <c r="C239" s="22">
        <v>464</v>
      </c>
      <c r="D239" s="22">
        <v>0</v>
      </c>
      <c r="E239" s="22">
        <v>0</v>
      </c>
      <c r="F239" s="22">
        <v>2592</v>
      </c>
      <c r="G239" s="29">
        <v>114</v>
      </c>
      <c r="H239" s="22">
        <v>0</v>
      </c>
      <c r="I239" s="22">
        <v>2684</v>
      </c>
      <c r="J239" s="22">
        <v>0</v>
      </c>
      <c r="K239" s="22">
        <v>1498</v>
      </c>
      <c r="L239" s="22">
        <v>22</v>
      </c>
      <c r="M239" s="22">
        <v>1787</v>
      </c>
      <c r="N239" s="68">
        <v>0</v>
      </c>
      <c r="O239" s="68">
        <v>0</v>
      </c>
      <c r="P239" s="68">
        <v>16</v>
      </c>
      <c r="Q239" s="68">
        <v>7</v>
      </c>
      <c r="R239" s="34">
        <v>9184</v>
      </c>
    </row>
    <row r="240" spans="2:18">
      <c r="B240" s="4">
        <v>45322</v>
      </c>
      <c r="C240" s="22">
        <v>200</v>
      </c>
      <c r="D240" s="22">
        <v>0</v>
      </c>
      <c r="E240" s="22">
        <v>0</v>
      </c>
      <c r="F240" s="22">
        <v>1059</v>
      </c>
      <c r="G240" s="29">
        <v>88</v>
      </c>
      <c r="H240" s="22">
        <v>0</v>
      </c>
      <c r="I240" s="22">
        <v>1249</v>
      </c>
      <c r="J240" s="22">
        <v>0</v>
      </c>
      <c r="K240" s="22">
        <v>760</v>
      </c>
      <c r="L240" s="22">
        <v>12</v>
      </c>
      <c r="M240" s="22">
        <v>1042</v>
      </c>
      <c r="N240" s="68">
        <v>0</v>
      </c>
      <c r="O240" s="68">
        <v>0</v>
      </c>
      <c r="P240" s="68">
        <v>25</v>
      </c>
      <c r="Q240" s="68">
        <v>2</v>
      </c>
      <c r="R240" s="34">
        <v>4437</v>
      </c>
    </row>
    <row r="241" spans="2:18">
      <c r="B241" s="4">
        <v>45351</v>
      </c>
      <c r="C241" s="22">
        <v>628</v>
      </c>
      <c r="D241" s="22">
        <v>0</v>
      </c>
      <c r="E241" s="22">
        <v>0</v>
      </c>
      <c r="F241" s="22">
        <v>2162</v>
      </c>
      <c r="G241" s="29">
        <v>828</v>
      </c>
      <c r="H241" s="22">
        <v>0</v>
      </c>
      <c r="I241" s="22">
        <v>1736</v>
      </c>
      <c r="J241" s="22">
        <v>0</v>
      </c>
      <c r="K241" s="22">
        <v>596</v>
      </c>
      <c r="L241" s="22">
        <v>11</v>
      </c>
      <c r="M241" s="22">
        <v>956</v>
      </c>
      <c r="N241" s="68">
        <v>0</v>
      </c>
      <c r="O241" s="68">
        <v>0</v>
      </c>
      <c r="P241" s="68">
        <v>37</v>
      </c>
      <c r="Q241" s="68">
        <v>4</v>
      </c>
      <c r="R241" s="34">
        <v>6958</v>
      </c>
    </row>
    <row r="242" spans="2:18">
      <c r="B242" s="4">
        <v>45382</v>
      </c>
      <c r="C242" s="22">
        <v>654</v>
      </c>
      <c r="D242" s="22">
        <v>0</v>
      </c>
      <c r="E242" s="22">
        <v>0</v>
      </c>
      <c r="F242" s="22">
        <v>2563</v>
      </c>
      <c r="G242" s="29">
        <v>355</v>
      </c>
      <c r="H242" s="22">
        <v>0</v>
      </c>
      <c r="I242" s="22">
        <v>2709</v>
      </c>
      <c r="J242" s="22">
        <v>0</v>
      </c>
      <c r="K242" s="22">
        <v>1271</v>
      </c>
      <c r="L242" s="22">
        <v>16</v>
      </c>
      <c r="M242" s="22">
        <v>1645</v>
      </c>
      <c r="N242" s="68">
        <v>0</v>
      </c>
      <c r="O242" s="68">
        <v>1</v>
      </c>
      <c r="P242" s="68">
        <v>40</v>
      </c>
      <c r="Q242" s="68">
        <v>6</v>
      </c>
      <c r="R242" s="34">
        <v>9260</v>
      </c>
    </row>
    <row r="243" spans="2:18">
      <c r="B243" s="4">
        <v>45412</v>
      </c>
      <c r="C243" s="22">
        <v>325</v>
      </c>
      <c r="D243" s="22">
        <v>0</v>
      </c>
      <c r="E243" s="22">
        <v>0</v>
      </c>
      <c r="F243" s="22">
        <v>1509</v>
      </c>
      <c r="G243" s="29">
        <v>137</v>
      </c>
      <c r="H243" s="22">
        <v>0</v>
      </c>
      <c r="I243" s="22">
        <v>1790</v>
      </c>
      <c r="J243" s="22">
        <v>0</v>
      </c>
      <c r="K243" s="22">
        <v>1362</v>
      </c>
      <c r="L243" s="22">
        <v>26</v>
      </c>
      <c r="M243" s="22">
        <v>1232</v>
      </c>
      <c r="N243" s="68">
        <v>0</v>
      </c>
      <c r="O243" s="68">
        <v>0</v>
      </c>
      <c r="P243" s="68">
        <v>15</v>
      </c>
      <c r="Q243" s="68">
        <v>3</v>
      </c>
      <c r="R243" s="34">
        <v>6399</v>
      </c>
    </row>
    <row r="244" spans="2:18">
      <c r="B244" s="4">
        <v>45443</v>
      </c>
      <c r="C244" s="22">
        <v>552</v>
      </c>
      <c r="D244" s="22">
        <v>0</v>
      </c>
      <c r="E244" s="22">
        <v>0</v>
      </c>
      <c r="F244" s="22">
        <v>2227</v>
      </c>
      <c r="G244" s="29">
        <v>198</v>
      </c>
      <c r="H244" s="22">
        <v>0</v>
      </c>
      <c r="I244" s="22">
        <v>2185</v>
      </c>
      <c r="J244" s="22">
        <v>0</v>
      </c>
      <c r="K244" s="22">
        <v>1186</v>
      </c>
      <c r="L244" s="22">
        <v>20</v>
      </c>
      <c r="M244" s="22">
        <v>1756</v>
      </c>
      <c r="N244" s="68">
        <v>0</v>
      </c>
      <c r="O244" s="68">
        <v>0</v>
      </c>
      <c r="P244" s="68">
        <v>24</v>
      </c>
      <c r="Q244" s="68">
        <v>3</v>
      </c>
      <c r="R244" s="34">
        <v>8151</v>
      </c>
    </row>
    <row r="245" spans="2:18">
      <c r="B245" s="4">
        <v>45473</v>
      </c>
      <c r="C245" s="22">
        <v>535</v>
      </c>
      <c r="D245" s="22">
        <v>0</v>
      </c>
      <c r="E245" s="22">
        <v>0</v>
      </c>
      <c r="F245" s="22">
        <v>1952</v>
      </c>
      <c r="G245" s="29">
        <v>165</v>
      </c>
      <c r="H245" s="22">
        <v>0</v>
      </c>
      <c r="I245" s="22">
        <v>2353</v>
      </c>
      <c r="J245" s="22">
        <v>0</v>
      </c>
      <c r="K245" s="22">
        <v>867</v>
      </c>
      <c r="L245" s="22">
        <v>20</v>
      </c>
      <c r="M245" s="22">
        <v>1458</v>
      </c>
      <c r="N245" s="68">
        <v>0</v>
      </c>
      <c r="O245" s="68">
        <v>0</v>
      </c>
      <c r="P245" s="68">
        <v>29</v>
      </c>
      <c r="Q245" s="68">
        <v>2</v>
      </c>
      <c r="R245" s="34">
        <v>7381</v>
      </c>
    </row>
    <row r="246" spans="2:18">
      <c r="B246" s="4">
        <v>45504</v>
      </c>
      <c r="C246" s="22">
        <v>452</v>
      </c>
      <c r="D246" s="22">
        <v>0</v>
      </c>
      <c r="E246" s="22">
        <v>0</v>
      </c>
      <c r="F246" s="22">
        <v>1909</v>
      </c>
      <c r="G246" s="29">
        <v>116</v>
      </c>
      <c r="H246" s="22">
        <v>0</v>
      </c>
      <c r="I246" s="22">
        <v>2195</v>
      </c>
      <c r="J246" s="22">
        <v>0</v>
      </c>
      <c r="K246" s="22">
        <v>696</v>
      </c>
      <c r="L246" s="22">
        <v>17</v>
      </c>
      <c r="M246" s="22">
        <v>1260</v>
      </c>
      <c r="N246" s="68">
        <v>0</v>
      </c>
      <c r="O246" s="68">
        <v>2</v>
      </c>
      <c r="P246" s="68">
        <v>35</v>
      </c>
      <c r="Q246" s="68">
        <v>4</v>
      </c>
      <c r="R246" s="34">
        <v>6686</v>
      </c>
    </row>
    <row r="247" spans="2:18">
      <c r="B247" s="4">
        <v>45535</v>
      </c>
      <c r="C247" s="22">
        <v>697</v>
      </c>
      <c r="D247" s="22">
        <v>0</v>
      </c>
      <c r="E247" s="22">
        <v>0</v>
      </c>
      <c r="F247" s="22">
        <v>2316</v>
      </c>
      <c r="G247" s="29">
        <v>201</v>
      </c>
      <c r="H247" s="22">
        <v>0</v>
      </c>
      <c r="I247" s="22">
        <v>2437</v>
      </c>
      <c r="J247" s="22">
        <v>0</v>
      </c>
      <c r="K247" s="22">
        <v>1256</v>
      </c>
      <c r="L247" s="22">
        <v>18</v>
      </c>
      <c r="M247" s="22">
        <v>2116</v>
      </c>
      <c r="N247" s="68">
        <v>0</v>
      </c>
      <c r="O247" s="68">
        <v>1</v>
      </c>
      <c r="P247" s="68">
        <v>24</v>
      </c>
      <c r="Q247" s="68">
        <v>2</v>
      </c>
      <c r="R247" s="34">
        <v>9068</v>
      </c>
    </row>
    <row r="248" spans="2:18">
      <c r="B248" s="4">
        <v>45565</v>
      </c>
      <c r="C248" s="22">
        <v>616</v>
      </c>
      <c r="D248" s="22">
        <v>0</v>
      </c>
      <c r="E248" s="22">
        <v>0</v>
      </c>
      <c r="F248" s="22">
        <v>1452</v>
      </c>
      <c r="G248" s="29">
        <v>130</v>
      </c>
      <c r="H248" s="22">
        <v>0</v>
      </c>
      <c r="I248" s="22">
        <v>1673</v>
      </c>
      <c r="J248" s="22">
        <v>0</v>
      </c>
      <c r="K248" s="22">
        <v>727</v>
      </c>
      <c r="L248" s="22">
        <v>22</v>
      </c>
      <c r="M248" s="22">
        <v>1460</v>
      </c>
      <c r="N248" s="68">
        <v>0</v>
      </c>
      <c r="O248" s="68">
        <v>0</v>
      </c>
      <c r="P248" s="68">
        <v>21</v>
      </c>
      <c r="Q248" s="68">
        <v>2</v>
      </c>
      <c r="R248" s="34">
        <v>6103</v>
      </c>
    </row>
    <row r="249" spans="2:18">
      <c r="B249" s="4">
        <v>45596</v>
      </c>
      <c r="C249" s="22">
        <v>756</v>
      </c>
      <c r="D249" s="22">
        <v>0</v>
      </c>
      <c r="E249" s="22">
        <v>0</v>
      </c>
      <c r="F249" s="22">
        <v>2880</v>
      </c>
      <c r="G249" s="29">
        <v>198</v>
      </c>
      <c r="H249" s="22">
        <v>0</v>
      </c>
      <c r="I249" s="22">
        <v>3270</v>
      </c>
      <c r="J249" s="22">
        <v>0</v>
      </c>
      <c r="K249" s="22">
        <v>1461</v>
      </c>
      <c r="L249" s="22">
        <v>28</v>
      </c>
      <c r="M249" s="22">
        <v>2537</v>
      </c>
      <c r="N249" s="68">
        <v>0</v>
      </c>
      <c r="O249" s="68">
        <v>4</v>
      </c>
      <c r="P249" s="68">
        <v>23</v>
      </c>
      <c r="Q249" s="68">
        <v>9</v>
      </c>
      <c r="R249" s="34">
        <v>11166</v>
      </c>
    </row>
    <row r="250" spans="2:18">
      <c r="B250" s="4">
        <v>45626</v>
      </c>
      <c r="C250" s="22">
        <v>515</v>
      </c>
      <c r="D250" s="22">
        <v>0</v>
      </c>
      <c r="E250" s="22">
        <v>0</v>
      </c>
      <c r="F250" s="22">
        <v>2192</v>
      </c>
      <c r="G250" s="29">
        <v>157</v>
      </c>
      <c r="H250" s="22">
        <v>0</v>
      </c>
      <c r="I250" s="22">
        <v>2301</v>
      </c>
      <c r="J250" s="22">
        <v>0</v>
      </c>
      <c r="K250" s="22">
        <v>907</v>
      </c>
      <c r="L250" s="22">
        <v>23</v>
      </c>
      <c r="M250" s="22">
        <v>1545</v>
      </c>
      <c r="N250" s="68">
        <v>0</v>
      </c>
      <c r="O250" s="68">
        <v>0</v>
      </c>
      <c r="P250" s="68">
        <v>24</v>
      </c>
      <c r="Q250" s="68">
        <v>3</v>
      </c>
      <c r="R250" s="34">
        <v>7667</v>
      </c>
    </row>
    <row r="251" spans="2:18">
      <c r="B251" s="4">
        <v>45657</v>
      </c>
      <c r="C251" s="22">
        <v>473</v>
      </c>
      <c r="D251" s="22">
        <v>0</v>
      </c>
      <c r="E251" s="22">
        <v>0</v>
      </c>
      <c r="F251" s="22">
        <v>2267</v>
      </c>
      <c r="G251" s="29">
        <v>148</v>
      </c>
      <c r="H251" s="22">
        <v>0</v>
      </c>
      <c r="I251" s="22">
        <v>2487</v>
      </c>
      <c r="J251" s="22">
        <v>0</v>
      </c>
      <c r="K251" s="22">
        <v>777</v>
      </c>
      <c r="L251" s="22">
        <v>22</v>
      </c>
      <c r="M251" s="22">
        <v>1535</v>
      </c>
      <c r="N251" s="68">
        <v>1</v>
      </c>
      <c r="O251" s="68">
        <v>0</v>
      </c>
      <c r="P251" s="68">
        <v>28</v>
      </c>
      <c r="Q251" s="68">
        <v>0</v>
      </c>
      <c r="R251" s="34">
        <v>7738</v>
      </c>
    </row>
    <row r="252" spans="2:18">
      <c r="B252" s="4">
        <v>45688</v>
      </c>
      <c r="C252" s="22">
        <v>377</v>
      </c>
      <c r="D252" s="22">
        <v>0</v>
      </c>
      <c r="E252" s="22">
        <v>0</v>
      </c>
      <c r="F252" s="22">
        <v>1672</v>
      </c>
      <c r="G252" s="29">
        <v>92</v>
      </c>
      <c r="H252" s="22">
        <v>0</v>
      </c>
      <c r="I252" s="22">
        <v>2181</v>
      </c>
      <c r="J252" s="22">
        <v>0</v>
      </c>
      <c r="K252" s="22">
        <v>566</v>
      </c>
      <c r="L252" s="22">
        <v>9</v>
      </c>
      <c r="M252" s="22">
        <v>1235</v>
      </c>
      <c r="N252" s="68">
        <v>0</v>
      </c>
      <c r="O252" s="68">
        <v>1</v>
      </c>
      <c r="P252" s="68">
        <v>33</v>
      </c>
      <c r="Q252" s="68">
        <v>0</v>
      </c>
      <c r="R252" s="34">
        <v>6166</v>
      </c>
    </row>
    <row r="253" spans="2:18">
      <c r="B253" s="4">
        <v>45716</v>
      </c>
      <c r="C253" s="22">
        <v>748</v>
      </c>
      <c r="D253" s="22">
        <v>0</v>
      </c>
      <c r="E253" s="22">
        <v>0</v>
      </c>
      <c r="F253" s="22">
        <v>2407</v>
      </c>
      <c r="G253" s="29">
        <v>525</v>
      </c>
      <c r="H253" s="22">
        <v>0</v>
      </c>
      <c r="I253" s="22">
        <v>1441</v>
      </c>
      <c r="J253" s="22">
        <v>0</v>
      </c>
      <c r="K253" s="22">
        <v>468</v>
      </c>
      <c r="L253" s="22">
        <v>10</v>
      </c>
      <c r="M253" s="22">
        <v>793</v>
      </c>
      <c r="N253" s="68">
        <v>0</v>
      </c>
      <c r="O253" s="68">
        <v>3</v>
      </c>
      <c r="P253" s="68">
        <v>28</v>
      </c>
      <c r="Q253" s="68">
        <v>2</v>
      </c>
      <c r="R253" s="34">
        <v>6425</v>
      </c>
    </row>
    <row r="254" spans="2:18">
      <c r="B254" s="4">
        <v>45747</v>
      </c>
      <c r="C254" s="22">
        <v>380</v>
      </c>
      <c r="D254" s="22">
        <v>0</v>
      </c>
      <c r="E254" s="22">
        <v>0</v>
      </c>
      <c r="F254" s="22">
        <v>1709</v>
      </c>
      <c r="G254" s="29">
        <v>256</v>
      </c>
      <c r="H254" s="22">
        <v>0</v>
      </c>
      <c r="I254" s="22">
        <v>1589</v>
      </c>
      <c r="J254" s="22">
        <v>0</v>
      </c>
      <c r="K254" s="22">
        <v>867</v>
      </c>
      <c r="L254" s="22">
        <v>20</v>
      </c>
      <c r="M254" s="22">
        <v>911</v>
      </c>
      <c r="N254" s="68">
        <v>0</v>
      </c>
      <c r="O254" s="68">
        <v>0</v>
      </c>
      <c r="P254" s="68">
        <v>25</v>
      </c>
      <c r="Q254" s="68">
        <v>0</v>
      </c>
      <c r="R254" s="34">
        <v>5757</v>
      </c>
    </row>
    <row r="255" spans="2:18">
      <c r="B255" s="4">
        <v>45777</v>
      </c>
      <c r="C255" s="22">
        <v>280</v>
      </c>
      <c r="D255" s="22">
        <v>0</v>
      </c>
      <c r="E255" s="22">
        <v>0</v>
      </c>
      <c r="F255" s="22">
        <v>3225</v>
      </c>
      <c r="G255" s="29">
        <v>355</v>
      </c>
      <c r="H255" s="22">
        <v>0</v>
      </c>
      <c r="I255" s="22">
        <v>3256</v>
      </c>
      <c r="J255" s="22">
        <v>0</v>
      </c>
      <c r="K255" s="22">
        <v>906</v>
      </c>
      <c r="L255" s="22">
        <v>19</v>
      </c>
      <c r="M255" s="22">
        <v>1823</v>
      </c>
      <c r="N255" s="68">
        <v>0</v>
      </c>
      <c r="O255" s="68">
        <v>0</v>
      </c>
      <c r="P255" s="68">
        <v>36</v>
      </c>
      <c r="Q255" s="68">
        <v>5</v>
      </c>
      <c r="R255" s="34">
        <v>9905</v>
      </c>
    </row>
    <row r="256" spans="2:18">
      <c r="B256" s="4">
        <v>45808</v>
      </c>
      <c r="C256" s="22">
        <v>1</v>
      </c>
      <c r="D256" s="22">
        <v>0</v>
      </c>
      <c r="E256" s="22">
        <v>0</v>
      </c>
      <c r="F256" s="22">
        <v>3095</v>
      </c>
      <c r="G256" s="29">
        <v>276</v>
      </c>
      <c r="H256" s="22">
        <v>0</v>
      </c>
      <c r="I256" s="22">
        <v>3293</v>
      </c>
      <c r="J256" s="22">
        <v>0</v>
      </c>
      <c r="K256" s="22">
        <v>991</v>
      </c>
      <c r="L256" s="22">
        <v>32</v>
      </c>
      <c r="M256" s="22">
        <v>1680</v>
      </c>
      <c r="N256" s="68">
        <v>0</v>
      </c>
      <c r="O256" s="68">
        <v>0</v>
      </c>
      <c r="P256" s="68">
        <v>26</v>
      </c>
      <c r="Q256" s="68">
        <v>2</v>
      </c>
      <c r="R256" s="34">
        <v>9396</v>
      </c>
    </row>
    <row r="257" spans="2:18">
      <c r="B257" s="4">
        <v>45838</v>
      </c>
      <c r="C257" s="22">
        <v>10</v>
      </c>
      <c r="D257" s="22">
        <v>0</v>
      </c>
      <c r="E257" s="22">
        <v>0</v>
      </c>
      <c r="F257" s="22">
        <v>2437</v>
      </c>
      <c r="G257" s="29">
        <v>174</v>
      </c>
      <c r="H257" s="22">
        <v>0</v>
      </c>
      <c r="I257" s="22">
        <v>2737</v>
      </c>
      <c r="J257" s="22">
        <v>0</v>
      </c>
      <c r="K257" s="22">
        <v>1540</v>
      </c>
      <c r="L257" s="22">
        <v>26</v>
      </c>
      <c r="M257" s="22">
        <v>1765</v>
      </c>
      <c r="N257" s="68">
        <v>0</v>
      </c>
      <c r="O257" s="68">
        <v>5</v>
      </c>
      <c r="P257" s="68">
        <v>19</v>
      </c>
      <c r="Q257" s="68">
        <v>4</v>
      </c>
      <c r="R257" s="34">
        <v>8717</v>
      </c>
    </row>
    <row r="258" spans="2:18">
      <c r="B258" s="4">
        <v>45869</v>
      </c>
      <c r="C258" s="22">
        <v>4</v>
      </c>
      <c r="D258" s="22">
        <v>0</v>
      </c>
      <c r="E258" s="22">
        <v>0</v>
      </c>
      <c r="F258" s="22">
        <v>3143</v>
      </c>
      <c r="G258" s="29">
        <v>154</v>
      </c>
      <c r="H258" s="22">
        <v>0</v>
      </c>
      <c r="I258" s="22">
        <v>3528</v>
      </c>
      <c r="J258" s="22">
        <v>0</v>
      </c>
      <c r="K258" s="22">
        <v>1558</v>
      </c>
      <c r="L258" s="22">
        <v>37</v>
      </c>
      <c r="M258" s="22">
        <v>2178</v>
      </c>
      <c r="N258" s="68">
        <v>0</v>
      </c>
      <c r="O258" s="68">
        <v>0</v>
      </c>
      <c r="P258" s="68">
        <v>47</v>
      </c>
      <c r="Q258" s="68">
        <v>2</v>
      </c>
      <c r="R258" s="34">
        <v>10651</v>
      </c>
    </row>
    <row r="259" spans="2:18">
      <c r="B259" s="4">
        <v>45900</v>
      </c>
      <c r="C259" s="22">
        <v>1</v>
      </c>
      <c r="D259" s="22">
        <v>0</v>
      </c>
      <c r="E259" s="22">
        <v>0</v>
      </c>
      <c r="F259" s="22">
        <v>2500</v>
      </c>
      <c r="G259" s="29">
        <v>107</v>
      </c>
      <c r="H259" s="22">
        <v>0</v>
      </c>
      <c r="I259" s="22">
        <v>3018</v>
      </c>
      <c r="J259" s="22">
        <v>0</v>
      </c>
      <c r="K259" s="22">
        <v>1158</v>
      </c>
      <c r="L259" s="22">
        <v>30</v>
      </c>
      <c r="M259" s="22">
        <v>1671</v>
      </c>
      <c r="N259" s="68">
        <v>0</v>
      </c>
      <c r="O259" s="68">
        <v>2</v>
      </c>
      <c r="P259" s="68">
        <v>31</v>
      </c>
      <c r="Q259" s="68">
        <v>5</v>
      </c>
      <c r="R259" s="34">
        <v>8523</v>
      </c>
    </row>
    <row r="260" spans="2:18">
      <c r="B260" s="4">
        <v>45930</v>
      </c>
      <c r="C260" s="22">
        <v>302</v>
      </c>
      <c r="D260" s="22">
        <v>0</v>
      </c>
      <c r="E260" s="22">
        <v>0</v>
      </c>
      <c r="F260" s="22">
        <v>1953</v>
      </c>
      <c r="G260" s="29">
        <v>52</v>
      </c>
      <c r="H260" s="22">
        <v>0</v>
      </c>
      <c r="I260" s="22">
        <v>2756</v>
      </c>
      <c r="J260" s="22">
        <v>0</v>
      </c>
      <c r="K260" s="22">
        <v>1034</v>
      </c>
      <c r="L260" s="22">
        <v>25</v>
      </c>
      <c r="M260" s="22">
        <v>1306</v>
      </c>
      <c r="N260" s="68">
        <v>0</v>
      </c>
      <c r="O260" s="68">
        <v>1</v>
      </c>
      <c r="P260" s="68">
        <v>30</v>
      </c>
      <c r="Q260" s="68">
        <v>12</v>
      </c>
      <c r="R260" s="34">
        <v>7471</v>
      </c>
    </row>
    <row r="261" spans="2:18">
      <c r="B261" s="73" t="s">
        <v>4</v>
      </c>
      <c r="C261" s="73"/>
      <c r="D261" s="7"/>
      <c r="E261" s="7"/>
      <c r="F261" s="7"/>
      <c r="G261" s="7"/>
      <c r="H261" s="7"/>
      <c r="I261" s="7"/>
    </row>
    <row r="262" spans="2:18">
      <c r="B262" s="8" t="s">
        <v>23</v>
      </c>
      <c r="C262" s="9"/>
      <c r="D262" s="10"/>
      <c r="E262" s="10"/>
      <c r="F262" s="10"/>
      <c r="G262" s="10"/>
      <c r="H262" s="10"/>
      <c r="I262" s="11"/>
    </row>
    <row r="263" spans="2:18">
      <c r="B263" s="70" t="s">
        <v>24</v>
      </c>
      <c r="C263" s="70"/>
      <c r="D263" s="70"/>
      <c r="E263" s="70"/>
      <c r="F263" s="70"/>
      <c r="G263" s="12"/>
      <c r="H263" s="12"/>
      <c r="I263" s="13"/>
    </row>
    <row r="264" spans="2:18">
      <c r="B264" s="70" t="s">
        <v>25</v>
      </c>
      <c r="C264" s="70"/>
      <c r="D264" s="70"/>
      <c r="E264" s="70"/>
      <c r="F264" s="70"/>
      <c r="G264" s="14"/>
      <c r="H264" s="14"/>
      <c r="I264" s="15"/>
    </row>
    <row r="265" spans="2:18" ht="16.5" thickBot="1">
      <c r="B265" s="70" t="s">
        <v>26</v>
      </c>
      <c r="C265" s="70"/>
      <c r="D265" s="70"/>
      <c r="E265" s="70"/>
      <c r="F265" s="70"/>
      <c r="G265" s="16"/>
      <c r="H265" s="16"/>
      <c r="I265" s="17"/>
    </row>
    <row r="266" spans="2:18" ht="15.75" thickTop="1">
      <c r="B266" s="70" t="s">
        <v>27</v>
      </c>
      <c r="C266" s="70"/>
      <c r="D266" s="70"/>
      <c r="E266" s="70"/>
      <c r="F266" s="70"/>
      <c r="G266" s="70"/>
      <c r="H266" s="70"/>
      <c r="I266" s="70"/>
    </row>
  </sheetData>
  <mergeCells count="6">
    <mergeCell ref="B265:F265"/>
    <mergeCell ref="B266:I266"/>
    <mergeCell ref="C4:M4"/>
    <mergeCell ref="B261:C261"/>
    <mergeCell ref="B263:F263"/>
    <mergeCell ref="B264:F264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F94C-CE1C-4F9E-88ED-FE12D0829034}">
  <dimension ref="A2:S286"/>
  <sheetViews>
    <sheetView showGridLines="0" view="pageBreakPreview" zoomScaleNormal="100" zoomScaleSheetLayoutView="100" workbookViewId="0">
      <pane ySplit="5" topLeftCell="A245" activePane="bottomLeft" state="frozen"/>
      <selection pane="bottomLeft" activeCell="B2" sqref="B2"/>
      <selection activeCell="B6" sqref="B6"/>
    </sheetView>
  </sheetViews>
  <sheetFormatPr defaultColWidth="11.42578125" defaultRowHeight="17.25"/>
  <cols>
    <col min="1" max="1" width="4.5703125" style="38" customWidth="1"/>
    <col min="2" max="3" width="10.85546875" style="37" customWidth="1"/>
    <col min="4" max="4" width="11.140625" style="37" customWidth="1"/>
    <col min="5" max="5" width="10.85546875" style="37" customWidth="1"/>
    <col min="6" max="6" width="11.140625" style="37" customWidth="1"/>
    <col min="7" max="7" width="11.85546875" style="37" customWidth="1"/>
    <col min="8" max="13" width="11.140625" style="37" customWidth="1"/>
    <col min="14" max="14" width="11.85546875" style="37" customWidth="1"/>
    <col min="15" max="15" width="14.7109375" style="37" customWidth="1"/>
    <col min="16" max="16" width="15.42578125" style="37" bestFit="1" customWidth="1"/>
    <col min="17" max="17" width="15.140625" style="37" customWidth="1"/>
    <col min="18" max="18" width="8.85546875" style="37" customWidth="1"/>
    <col min="19" max="16384" width="11.42578125" style="38"/>
  </cols>
  <sheetData>
    <row r="2" spans="2:19" ht="21" thickBot="1">
      <c r="B2" s="36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2:19" ht="21.75" thickTop="1" thickBot="1"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9" ht="30" customHeight="1" thickTop="1" thickBot="1">
      <c r="B4" s="79" t="s">
        <v>2</v>
      </c>
      <c r="C4" s="77" t="s">
        <v>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 t="s">
        <v>18</v>
      </c>
      <c r="O4" s="77" t="s">
        <v>19</v>
      </c>
      <c r="P4" s="77" t="s">
        <v>20</v>
      </c>
      <c r="Q4" s="77" t="s">
        <v>21</v>
      </c>
    </row>
    <row r="5" spans="2:19" ht="45" customHeight="1" thickTop="1" thickBot="1">
      <c r="B5" s="80"/>
      <c r="C5" s="41" t="s">
        <v>7</v>
      </c>
      <c r="D5" s="41" t="s">
        <v>8</v>
      </c>
      <c r="E5" s="41" t="s">
        <v>9</v>
      </c>
      <c r="F5" s="41" t="s">
        <v>10</v>
      </c>
      <c r="G5" s="42" t="s">
        <v>11</v>
      </c>
      <c r="H5" s="42" t="s">
        <v>12</v>
      </c>
      <c r="I5" s="41" t="s">
        <v>13</v>
      </c>
      <c r="J5" s="41" t="s">
        <v>14</v>
      </c>
      <c r="K5" s="41" t="s">
        <v>15</v>
      </c>
      <c r="L5" s="41" t="s">
        <v>16</v>
      </c>
      <c r="M5" s="41" t="s">
        <v>17</v>
      </c>
      <c r="N5" s="78"/>
      <c r="O5" s="78"/>
      <c r="P5" s="78"/>
      <c r="Q5" s="78"/>
    </row>
    <row r="6" spans="2:19" ht="15" customHeight="1" thickTop="1">
      <c r="B6" s="43">
        <v>38199</v>
      </c>
      <c r="C6" s="44">
        <v>0</v>
      </c>
      <c r="D6" s="45">
        <v>-18</v>
      </c>
      <c r="E6" s="44">
        <v>-39</v>
      </c>
      <c r="F6" s="44">
        <v>8</v>
      </c>
      <c r="G6" s="44">
        <v>0</v>
      </c>
      <c r="H6" s="44">
        <v>35</v>
      </c>
      <c r="I6" s="44">
        <v>-37</v>
      </c>
      <c r="J6" s="45">
        <v>-57</v>
      </c>
      <c r="K6" s="44">
        <v>183</v>
      </c>
      <c r="L6" s="45">
        <v>0</v>
      </c>
      <c r="M6" s="45">
        <v>-75</v>
      </c>
      <c r="N6" s="44">
        <v>0</v>
      </c>
      <c r="O6" s="44">
        <v>0</v>
      </c>
      <c r="P6" s="44">
        <v>0</v>
      </c>
      <c r="Q6" s="44">
        <v>0</v>
      </c>
      <c r="R6" s="46"/>
    </row>
    <row r="7" spans="2:19" ht="15" customHeight="1">
      <c r="B7" s="43">
        <v>38230</v>
      </c>
      <c r="C7" s="44">
        <v>0</v>
      </c>
      <c r="D7" s="44">
        <v>-12</v>
      </c>
      <c r="E7" s="44">
        <v>-15</v>
      </c>
      <c r="F7" s="44">
        <v>15</v>
      </c>
      <c r="G7" s="44">
        <v>0</v>
      </c>
      <c r="H7" s="44">
        <v>52</v>
      </c>
      <c r="I7" s="44">
        <v>46</v>
      </c>
      <c r="J7" s="44">
        <v>11</v>
      </c>
      <c r="K7" s="44">
        <v>-41</v>
      </c>
      <c r="L7" s="44">
        <v>0</v>
      </c>
      <c r="M7" s="44">
        <v>-56</v>
      </c>
      <c r="N7" s="44">
        <v>0</v>
      </c>
      <c r="O7" s="44">
        <v>0</v>
      </c>
      <c r="P7" s="44">
        <v>0</v>
      </c>
      <c r="Q7" s="44">
        <v>0</v>
      </c>
    </row>
    <row r="8" spans="2:19" ht="15" customHeight="1">
      <c r="B8" s="43">
        <v>38260</v>
      </c>
      <c r="C8" s="44">
        <v>0</v>
      </c>
      <c r="D8" s="44">
        <v>-3</v>
      </c>
      <c r="E8" s="44">
        <v>-3</v>
      </c>
      <c r="F8" s="44">
        <v>14</v>
      </c>
      <c r="G8" s="44">
        <v>0</v>
      </c>
      <c r="H8" s="44">
        <v>21</v>
      </c>
      <c r="I8" s="44">
        <v>26</v>
      </c>
      <c r="J8" s="44">
        <v>19</v>
      </c>
      <c r="K8" s="44">
        <v>-59</v>
      </c>
      <c r="L8" s="44">
        <v>0</v>
      </c>
      <c r="M8" s="44">
        <v>-15</v>
      </c>
      <c r="N8" s="44">
        <v>0</v>
      </c>
      <c r="O8" s="44">
        <v>0</v>
      </c>
      <c r="P8" s="44">
        <v>0</v>
      </c>
      <c r="Q8" s="44">
        <v>0</v>
      </c>
      <c r="S8" s="47"/>
    </row>
    <row r="9" spans="2:19" ht="15" customHeight="1">
      <c r="B9" s="43">
        <v>38291</v>
      </c>
      <c r="C9" s="44">
        <v>0</v>
      </c>
      <c r="D9" s="44">
        <v>-6</v>
      </c>
      <c r="E9" s="44">
        <v>1</v>
      </c>
      <c r="F9" s="44">
        <v>-17</v>
      </c>
      <c r="G9" s="44">
        <v>0</v>
      </c>
      <c r="H9" s="44">
        <v>8</v>
      </c>
      <c r="I9" s="44">
        <v>9</v>
      </c>
      <c r="J9" s="44">
        <v>0</v>
      </c>
      <c r="K9" s="44">
        <v>15</v>
      </c>
      <c r="L9" s="44">
        <v>0</v>
      </c>
      <c r="M9" s="44">
        <v>-10</v>
      </c>
      <c r="N9" s="44">
        <v>0</v>
      </c>
      <c r="O9" s="44">
        <v>0</v>
      </c>
      <c r="P9" s="44">
        <v>0</v>
      </c>
      <c r="Q9" s="44">
        <v>0</v>
      </c>
    </row>
    <row r="10" spans="2:19" ht="15" customHeight="1">
      <c r="B10" s="43">
        <v>38321</v>
      </c>
      <c r="C10" s="44">
        <v>0</v>
      </c>
      <c r="D10" s="44">
        <v>-2</v>
      </c>
      <c r="E10" s="44">
        <v>-8</v>
      </c>
      <c r="F10" s="44">
        <v>-12</v>
      </c>
      <c r="G10" s="44">
        <v>0</v>
      </c>
      <c r="H10" s="44">
        <v>36</v>
      </c>
      <c r="I10" s="44">
        <v>-7</v>
      </c>
      <c r="J10" s="44">
        <v>0</v>
      </c>
      <c r="K10" s="44">
        <v>16</v>
      </c>
      <c r="L10" s="44">
        <v>1</v>
      </c>
      <c r="M10" s="44">
        <v>-24</v>
      </c>
      <c r="N10" s="44">
        <v>0</v>
      </c>
      <c r="O10" s="44">
        <v>0</v>
      </c>
      <c r="P10" s="44">
        <v>0</v>
      </c>
      <c r="Q10" s="44">
        <v>0</v>
      </c>
    </row>
    <row r="11" spans="2:19" ht="15" customHeight="1">
      <c r="B11" s="43">
        <v>38352</v>
      </c>
      <c r="C11" s="44">
        <v>0</v>
      </c>
      <c r="D11" s="44">
        <v>0</v>
      </c>
      <c r="E11" s="44">
        <v>0</v>
      </c>
      <c r="F11" s="44">
        <v>1</v>
      </c>
      <c r="G11" s="44">
        <v>0</v>
      </c>
      <c r="H11" s="44">
        <v>14</v>
      </c>
      <c r="I11" s="44">
        <v>-4</v>
      </c>
      <c r="J11" s="44">
        <v>0</v>
      </c>
      <c r="K11" s="44">
        <v>4</v>
      </c>
      <c r="L11" s="44">
        <v>0</v>
      </c>
      <c r="M11" s="44">
        <v>-15</v>
      </c>
      <c r="N11" s="44">
        <v>0</v>
      </c>
      <c r="O11" s="44">
        <v>0</v>
      </c>
      <c r="P11" s="44">
        <v>0</v>
      </c>
      <c r="Q11" s="44">
        <v>0</v>
      </c>
      <c r="S11" s="47"/>
    </row>
    <row r="12" spans="2:19" ht="15" customHeight="1">
      <c r="B12" s="43">
        <v>38383</v>
      </c>
      <c r="C12" s="44">
        <v>0</v>
      </c>
      <c r="D12" s="44">
        <v>0</v>
      </c>
      <c r="E12" s="44">
        <v>-1</v>
      </c>
      <c r="F12" s="44">
        <v>-8</v>
      </c>
      <c r="G12" s="44">
        <v>0</v>
      </c>
      <c r="H12" s="44">
        <v>23</v>
      </c>
      <c r="I12" s="44">
        <v>1</v>
      </c>
      <c r="J12" s="44">
        <v>0</v>
      </c>
      <c r="K12" s="44">
        <v>-2</v>
      </c>
      <c r="L12" s="44">
        <v>0</v>
      </c>
      <c r="M12" s="44">
        <v>-13</v>
      </c>
      <c r="N12" s="44">
        <v>0</v>
      </c>
      <c r="O12" s="44">
        <v>0</v>
      </c>
      <c r="P12" s="44">
        <v>0</v>
      </c>
      <c r="Q12" s="44">
        <v>0</v>
      </c>
    </row>
    <row r="13" spans="2:19" ht="15" customHeight="1">
      <c r="B13" s="43">
        <v>38411</v>
      </c>
      <c r="C13" s="44">
        <v>0</v>
      </c>
      <c r="D13" s="44">
        <v>0</v>
      </c>
      <c r="E13" s="44">
        <v>-5</v>
      </c>
      <c r="F13" s="44">
        <v>-18</v>
      </c>
      <c r="G13" s="44">
        <v>0</v>
      </c>
      <c r="H13" s="44">
        <v>22</v>
      </c>
      <c r="I13" s="44">
        <v>-1</v>
      </c>
      <c r="J13" s="44">
        <v>0</v>
      </c>
      <c r="K13" s="44">
        <v>20</v>
      </c>
      <c r="L13" s="44">
        <v>1</v>
      </c>
      <c r="M13" s="44">
        <v>-19</v>
      </c>
      <c r="N13" s="44">
        <v>0</v>
      </c>
      <c r="O13" s="44">
        <v>0</v>
      </c>
      <c r="P13" s="44">
        <v>0</v>
      </c>
      <c r="Q13" s="44">
        <v>0</v>
      </c>
    </row>
    <row r="14" spans="2:19" ht="15" customHeight="1">
      <c r="B14" s="43">
        <v>38442</v>
      </c>
      <c r="C14" s="44">
        <v>0</v>
      </c>
      <c r="D14" s="44">
        <v>0</v>
      </c>
      <c r="E14" s="44">
        <v>0</v>
      </c>
      <c r="F14" s="44">
        <v>8</v>
      </c>
      <c r="G14" s="44">
        <v>0</v>
      </c>
      <c r="H14" s="44">
        <v>17</v>
      </c>
      <c r="I14" s="44">
        <v>-7</v>
      </c>
      <c r="J14" s="44">
        <v>0</v>
      </c>
      <c r="K14" s="44">
        <v>11</v>
      </c>
      <c r="L14" s="44">
        <v>0</v>
      </c>
      <c r="M14" s="44">
        <v>-29</v>
      </c>
      <c r="N14" s="44">
        <v>0</v>
      </c>
      <c r="O14" s="44">
        <v>0</v>
      </c>
      <c r="P14" s="44">
        <v>0</v>
      </c>
      <c r="Q14" s="44">
        <v>0</v>
      </c>
      <c r="S14" s="47"/>
    </row>
    <row r="15" spans="2:19" ht="15" customHeight="1">
      <c r="B15" s="43">
        <v>38472</v>
      </c>
      <c r="C15" s="44">
        <v>0</v>
      </c>
      <c r="D15" s="44">
        <v>0</v>
      </c>
      <c r="E15" s="44">
        <v>1</v>
      </c>
      <c r="F15" s="44">
        <v>3</v>
      </c>
      <c r="G15" s="44">
        <v>0</v>
      </c>
      <c r="H15" s="44">
        <v>62</v>
      </c>
      <c r="I15" s="44">
        <v>5</v>
      </c>
      <c r="J15" s="44">
        <v>0</v>
      </c>
      <c r="K15" s="44">
        <v>-2</v>
      </c>
      <c r="L15" s="44">
        <v>0</v>
      </c>
      <c r="M15" s="44">
        <v>-69</v>
      </c>
      <c r="N15" s="44">
        <v>0</v>
      </c>
      <c r="O15" s="44">
        <v>0</v>
      </c>
      <c r="P15" s="44">
        <v>0</v>
      </c>
      <c r="Q15" s="44">
        <v>0</v>
      </c>
    </row>
    <row r="16" spans="2:19" ht="15" customHeight="1">
      <c r="B16" s="43">
        <v>38503</v>
      </c>
      <c r="C16" s="44">
        <v>0</v>
      </c>
      <c r="D16" s="44">
        <v>0</v>
      </c>
      <c r="E16" s="44">
        <v>-2</v>
      </c>
      <c r="F16" s="44">
        <v>-4</v>
      </c>
      <c r="G16" s="44">
        <v>0</v>
      </c>
      <c r="H16" s="44">
        <v>13</v>
      </c>
      <c r="I16" s="44">
        <v>-5</v>
      </c>
      <c r="J16" s="44">
        <v>0</v>
      </c>
      <c r="K16" s="44">
        <v>7</v>
      </c>
      <c r="L16" s="44">
        <v>2</v>
      </c>
      <c r="M16" s="44">
        <v>-11</v>
      </c>
      <c r="N16" s="44">
        <v>0</v>
      </c>
      <c r="O16" s="44">
        <v>0</v>
      </c>
      <c r="P16" s="44">
        <v>0</v>
      </c>
      <c r="Q16" s="44">
        <v>0</v>
      </c>
    </row>
    <row r="17" spans="2:19" ht="15" customHeight="1">
      <c r="B17" s="43">
        <v>38533</v>
      </c>
      <c r="C17" s="44">
        <v>0</v>
      </c>
      <c r="D17" s="44">
        <v>0</v>
      </c>
      <c r="E17" s="44">
        <v>0</v>
      </c>
      <c r="F17" s="44">
        <v>-8</v>
      </c>
      <c r="G17" s="44">
        <v>0</v>
      </c>
      <c r="H17" s="44">
        <v>44</v>
      </c>
      <c r="I17" s="44">
        <v>-11</v>
      </c>
      <c r="J17" s="44">
        <v>0</v>
      </c>
      <c r="K17" s="44">
        <v>9</v>
      </c>
      <c r="L17" s="44">
        <v>-2</v>
      </c>
      <c r="M17" s="44">
        <v>-32</v>
      </c>
      <c r="N17" s="44">
        <v>0</v>
      </c>
      <c r="O17" s="44">
        <v>0</v>
      </c>
      <c r="P17" s="44">
        <v>0</v>
      </c>
      <c r="Q17" s="44">
        <v>0</v>
      </c>
      <c r="S17" s="47"/>
    </row>
    <row r="18" spans="2:19" ht="15" customHeight="1">
      <c r="B18" s="43">
        <v>38564</v>
      </c>
      <c r="C18" s="44">
        <v>0</v>
      </c>
      <c r="D18" s="44">
        <v>0</v>
      </c>
      <c r="E18" s="44">
        <v>-6</v>
      </c>
      <c r="F18" s="44">
        <v>-15</v>
      </c>
      <c r="G18" s="44">
        <v>0</v>
      </c>
      <c r="H18" s="44">
        <v>42</v>
      </c>
      <c r="I18" s="44">
        <v>-2</v>
      </c>
      <c r="J18" s="44">
        <v>0</v>
      </c>
      <c r="K18" s="44">
        <v>5</v>
      </c>
      <c r="L18" s="44">
        <v>-1</v>
      </c>
      <c r="M18" s="44">
        <v>-23</v>
      </c>
      <c r="N18" s="44">
        <v>0</v>
      </c>
      <c r="O18" s="44">
        <v>0</v>
      </c>
      <c r="P18" s="44">
        <v>0</v>
      </c>
      <c r="Q18" s="44">
        <v>0</v>
      </c>
    </row>
    <row r="19" spans="2:19" ht="15" customHeight="1">
      <c r="B19" s="43">
        <v>38595</v>
      </c>
      <c r="C19" s="44">
        <v>0</v>
      </c>
      <c r="D19" s="44">
        <v>0</v>
      </c>
      <c r="E19" s="44">
        <v>-10</v>
      </c>
      <c r="F19" s="44">
        <v>-34</v>
      </c>
      <c r="G19" s="44">
        <v>0</v>
      </c>
      <c r="H19" s="44">
        <v>24</v>
      </c>
      <c r="I19" s="44">
        <v>3</v>
      </c>
      <c r="J19" s="44">
        <v>0</v>
      </c>
      <c r="K19" s="44">
        <v>-1</v>
      </c>
      <c r="L19" s="44">
        <v>-3</v>
      </c>
      <c r="M19" s="44">
        <v>21</v>
      </c>
      <c r="N19" s="44">
        <v>0</v>
      </c>
      <c r="O19" s="44">
        <v>0</v>
      </c>
      <c r="P19" s="44">
        <v>0</v>
      </c>
      <c r="Q19" s="44">
        <v>0</v>
      </c>
    </row>
    <row r="20" spans="2:19" ht="15" customHeight="1">
      <c r="B20" s="43">
        <v>38625</v>
      </c>
      <c r="C20" s="44">
        <v>0</v>
      </c>
      <c r="D20" s="44">
        <v>0</v>
      </c>
      <c r="E20" s="44">
        <v>-11</v>
      </c>
      <c r="F20" s="44">
        <v>3</v>
      </c>
      <c r="G20" s="44">
        <v>0</v>
      </c>
      <c r="H20" s="44">
        <v>11</v>
      </c>
      <c r="I20" s="44">
        <v>8</v>
      </c>
      <c r="J20" s="44">
        <v>0</v>
      </c>
      <c r="K20" s="44">
        <v>4</v>
      </c>
      <c r="L20" s="44">
        <v>0</v>
      </c>
      <c r="M20" s="44">
        <v>-15</v>
      </c>
      <c r="N20" s="44">
        <v>0</v>
      </c>
      <c r="O20" s="44">
        <v>0</v>
      </c>
      <c r="P20" s="44">
        <v>0</v>
      </c>
      <c r="Q20" s="44">
        <v>0</v>
      </c>
      <c r="S20" s="47"/>
    </row>
    <row r="21" spans="2:19" ht="15" customHeight="1">
      <c r="B21" s="43">
        <v>38656</v>
      </c>
      <c r="C21" s="44">
        <v>0</v>
      </c>
      <c r="D21" s="44">
        <v>0</v>
      </c>
      <c r="E21" s="44">
        <v>-14</v>
      </c>
      <c r="F21" s="44">
        <v>4</v>
      </c>
      <c r="G21" s="44">
        <v>0</v>
      </c>
      <c r="H21" s="44">
        <v>8</v>
      </c>
      <c r="I21" s="44">
        <v>-12</v>
      </c>
      <c r="J21" s="44">
        <v>0</v>
      </c>
      <c r="K21" s="44">
        <v>1</v>
      </c>
      <c r="L21" s="44">
        <v>0</v>
      </c>
      <c r="M21" s="44">
        <v>13</v>
      </c>
      <c r="N21" s="44">
        <v>0</v>
      </c>
      <c r="O21" s="44">
        <v>0</v>
      </c>
      <c r="P21" s="44">
        <v>0</v>
      </c>
      <c r="Q21" s="44">
        <v>0</v>
      </c>
    </row>
    <row r="22" spans="2:19" ht="15" customHeight="1">
      <c r="B22" s="43">
        <v>38686</v>
      </c>
      <c r="C22" s="44">
        <v>0</v>
      </c>
      <c r="D22" s="44">
        <v>0</v>
      </c>
      <c r="E22" s="44">
        <v>-4</v>
      </c>
      <c r="F22" s="44">
        <v>4</v>
      </c>
      <c r="G22" s="44">
        <v>0</v>
      </c>
      <c r="H22" s="44">
        <v>-1</v>
      </c>
      <c r="I22" s="44">
        <v>0</v>
      </c>
      <c r="J22" s="44">
        <v>0</v>
      </c>
      <c r="K22" s="44">
        <v>2</v>
      </c>
      <c r="L22" s="44">
        <v>-2</v>
      </c>
      <c r="M22" s="44">
        <v>1</v>
      </c>
      <c r="N22" s="44">
        <v>0</v>
      </c>
      <c r="O22" s="44">
        <v>0</v>
      </c>
      <c r="P22" s="44">
        <v>0</v>
      </c>
      <c r="Q22" s="44">
        <v>0</v>
      </c>
    </row>
    <row r="23" spans="2:19" ht="15" customHeight="1">
      <c r="B23" s="43">
        <v>38717</v>
      </c>
      <c r="C23" s="44">
        <v>0</v>
      </c>
      <c r="D23" s="44">
        <v>0</v>
      </c>
      <c r="E23" s="44">
        <v>-1</v>
      </c>
      <c r="F23" s="44">
        <v>0</v>
      </c>
      <c r="G23" s="44">
        <v>0</v>
      </c>
      <c r="H23" s="44">
        <v>0</v>
      </c>
      <c r="I23" s="44">
        <v>1</v>
      </c>
      <c r="J23" s="44">
        <v>0</v>
      </c>
      <c r="K23" s="44">
        <v>-2</v>
      </c>
      <c r="L23" s="44">
        <v>0</v>
      </c>
      <c r="M23" s="44">
        <v>2</v>
      </c>
      <c r="N23" s="44">
        <v>0</v>
      </c>
      <c r="O23" s="44">
        <v>0</v>
      </c>
      <c r="P23" s="44">
        <v>0</v>
      </c>
      <c r="Q23" s="44">
        <v>0</v>
      </c>
      <c r="S23" s="47"/>
    </row>
    <row r="24" spans="2:19" ht="15" customHeight="1">
      <c r="B24" s="43">
        <v>38748</v>
      </c>
      <c r="C24" s="44">
        <v>0</v>
      </c>
      <c r="D24" s="44">
        <v>0</v>
      </c>
      <c r="E24" s="44">
        <v>-1</v>
      </c>
      <c r="F24" s="44">
        <v>0</v>
      </c>
      <c r="G24" s="44">
        <v>0</v>
      </c>
      <c r="H24" s="44">
        <v>10</v>
      </c>
      <c r="I24" s="44">
        <v>-8</v>
      </c>
      <c r="J24" s="44">
        <v>0</v>
      </c>
      <c r="K24" s="44">
        <v>0</v>
      </c>
      <c r="L24" s="44">
        <v>0</v>
      </c>
      <c r="M24" s="44">
        <v>-1</v>
      </c>
      <c r="N24" s="44">
        <v>0</v>
      </c>
      <c r="O24" s="44">
        <v>0</v>
      </c>
      <c r="P24" s="44">
        <v>0</v>
      </c>
      <c r="Q24" s="44">
        <v>0</v>
      </c>
    </row>
    <row r="25" spans="2:19" ht="15" customHeight="1">
      <c r="B25" s="43">
        <v>38776</v>
      </c>
      <c r="C25" s="44">
        <v>0</v>
      </c>
      <c r="D25" s="44">
        <v>0</v>
      </c>
      <c r="E25" s="44">
        <v>-4</v>
      </c>
      <c r="F25" s="44">
        <v>-9</v>
      </c>
      <c r="G25" s="44">
        <v>0</v>
      </c>
      <c r="H25" s="44">
        <v>62</v>
      </c>
      <c r="I25" s="44">
        <v>-7</v>
      </c>
      <c r="J25" s="44">
        <v>0</v>
      </c>
      <c r="K25" s="44">
        <v>4</v>
      </c>
      <c r="L25" s="44">
        <v>0</v>
      </c>
      <c r="M25" s="44">
        <v>-46</v>
      </c>
      <c r="N25" s="44">
        <v>0</v>
      </c>
      <c r="O25" s="44">
        <v>0</v>
      </c>
      <c r="P25" s="44">
        <v>0</v>
      </c>
      <c r="Q25" s="44">
        <v>0</v>
      </c>
    </row>
    <row r="26" spans="2:19" ht="15" customHeight="1">
      <c r="B26" s="43">
        <v>38807</v>
      </c>
      <c r="C26" s="44">
        <v>0</v>
      </c>
      <c r="D26" s="44">
        <v>0</v>
      </c>
      <c r="E26" s="44">
        <v>-2</v>
      </c>
      <c r="F26" s="44">
        <v>-3</v>
      </c>
      <c r="G26" s="44">
        <v>0</v>
      </c>
      <c r="H26" s="44">
        <v>5</v>
      </c>
      <c r="I26" s="44">
        <v>4</v>
      </c>
      <c r="J26" s="44">
        <v>0</v>
      </c>
      <c r="K26" s="44">
        <v>0</v>
      </c>
      <c r="L26" s="44">
        <v>0</v>
      </c>
      <c r="M26" s="44">
        <v>-4</v>
      </c>
      <c r="N26" s="44">
        <v>0</v>
      </c>
      <c r="O26" s="44">
        <v>0</v>
      </c>
      <c r="P26" s="44">
        <v>0</v>
      </c>
      <c r="Q26" s="44">
        <v>0</v>
      </c>
      <c r="S26" s="47"/>
    </row>
    <row r="27" spans="2:19" ht="15" customHeight="1">
      <c r="B27" s="43">
        <v>38837</v>
      </c>
      <c r="C27" s="44">
        <v>0</v>
      </c>
      <c r="D27" s="44">
        <v>0</v>
      </c>
      <c r="E27" s="44">
        <v>-1</v>
      </c>
      <c r="F27" s="44">
        <v>-11</v>
      </c>
      <c r="G27" s="44">
        <v>0</v>
      </c>
      <c r="H27" s="44">
        <v>38</v>
      </c>
      <c r="I27" s="44">
        <v>-7</v>
      </c>
      <c r="J27" s="44">
        <v>0</v>
      </c>
      <c r="K27" s="44">
        <v>-1</v>
      </c>
      <c r="L27" s="44">
        <v>0</v>
      </c>
      <c r="M27" s="44">
        <v>-18</v>
      </c>
      <c r="N27" s="44">
        <v>0</v>
      </c>
      <c r="O27" s="44">
        <v>0</v>
      </c>
      <c r="P27" s="44">
        <v>0</v>
      </c>
      <c r="Q27" s="44">
        <v>0</v>
      </c>
    </row>
    <row r="28" spans="2:19" ht="15" customHeight="1">
      <c r="B28" s="43">
        <v>38868</v>
      </c>
      <c r="C28" s="44">
        <v>0</v>
      </c>
      <c r="D28" s="44">
        <v>0</v>
      </c>
      <c r="E28" s="44">
        <v>-15</v>
      </c>
      <c r="F28" s="44">
        <v>-8</v>
      </c>
      <c r="G28" s="44">
        <v>0</v>
      </c>
      <c r="H28" s="44">
        <v>17</v>
      </c>
      <c r="I28" s="44">
        <v>7</v>
      </c>
      <c r="J28" s="44">
        <v>0</v>
      </c>
      <c r="K28" s="44">
        <v>4</v>
      </c>
      <c r="L28" s="44">
        <v>0</v>
      </c>
      <c r="M28" s="44">
        <v>-5</v>
      </c>
      <c r="N28" s="44">
        <v>0</v>
      </c>
      <c r="O28" s="44">
        <v>0</v>
      </c>
      <c r="P28" s="44">
        <v>0</v>
      </c>
      <c r="Q28" s="44">
        <v>0</v>
      </c>
    </row>
    <row r="29" spans="2:19" ht="15" customHeight="1">
      <c r="B29" s="43">
        <v>38898</v>
      </c>
      <c r="C29" s="44">
        <v>0</v>
      </c>
      <c r="D29" s="44">
        <v>0</v>
      </c>
      <c r="E29" s="44">
        <v>-10</v>
      </c>
      <c r="F29" s="44">
        <v>-9</v>
      </c>
      <c r="G29" s="44">
        <v>0</v>
      </c>
      <c r="H29" s="44">
        <v>27</v>
      </c>
      <c r="I29" s="44">
        <v>1</v>
      </c>
      <c r="J29" s="44">
        <v>0</v>
      </c>
      <c r="K29" s="44">
        <v>1</v>
      </c>
      <c r="L29" s="44">
        <v>-1</v>
      </c>
      <c r="M29" s="44">
        <v>-9</v>
      </c>
      <c r="N29" s="44">
        <v>0</v>
      </c>
      <c r="O29" s="44">
        <v>0</v>
      </c>
      <c r="P29" s="44">
        <v>0</v>
      </c>
      <c r="Q29" s="44">
        <v>0</v>
      </c>
      <c r="S29" s="47"/>
    </row>
    <row r="30" spans="2:19" ht="15" customHeight="1">
      <c r="B30" s="43">
        <v>38929</v>
      </c>
      <c r="C30" s="44">
        <v>0</v>
      </c>
      <c r="D30" s="44">
        <v>0</v>
      </c>
      <c r="E30" s="44">
        <v>-3</v>
      </c>
      <c r="F30" s="44">
        <v>-10</v>
      </c>
      <c r="G30" s="44">
        <v>0</v>
      </c>
      <c r="H30" s="44">
        <v>19</v>
      </c>
      <c r="I30" s="44">
        <v>-2</v>
      </c>
      <c r="J30" s="44">
        <v>0</v>
      </c>
      <c r="K30" s="44">
        <v>1</v>
      </c>
      <c r="L30" s="44">
        <v>0</v>
      </c>
      <c r="M30" s="44">
        <v>-5</v>
      </c>
      <c r="N30" s="44">
        <v>0</v>
      </c>
      <c r="O30" s="44">
        <v>0</v>
      </c>
      <c r="P30" s="44">
        <v>0</v>
      </c>
      <c r="Q30" s="44">
        <v>0</v>
      </c>
    </row>
    <row r="31" spans="2:19" ht="15" customHeight="1">
      <c r="B31" s="43">
        <v>38960</v>
      </c>
      <c r="C31" s="44">
        <v>0</v>
      </c>
      <c r="D31" s="44">
        <v>0</v>
      </c>
      <c r="E31" s="44">
        <v>-9</v>
      </c>
      <c r="F31" s="44">
        <v>-2</v>
      </c>
      <c r="G31" s="44">
        <v>0</v>
      </c>
      <c r="H31" s="44">
        <v>14</v>
      </c>
      <c r="I31" s="44">
        <v>-2</v>
      </c>
      <c r="J31" s="44">
        <v>0</v>
      </c>
      <c r="K31" s="44">
        <v>738</v>
      </c>
      <c r="L31" s="44">
        <v>0</v>
      </c>
      <c r="M31" s="44">
        <v>-4</v>
      </c>
      <c r="N31" s="44">
        <v>-46</v>
      </c>
      <c r="O31" s="44">
        <v>-689</v>
      </c>
      <c r="P31" s="44">
        <v>0</v>
      </c>
      <c r="Q31" s="44">
        <v>0</v>
      </c>
    </row>
    <row r="32" spans="2:19" ht="15" customHeight="1">
      <c r="B32" s="43">
        <v>38990</v>
      </c>
      <c r="C32" s="44">
        <v>0</v>
      </c>
      <c r="D32" s="44">
        <v>0</v>
      </c>
      <c r="E32" s="44">
        <v>14</v>
      </c>
      <c r="F32" s="44">
        <v>17</v>
      </c>
      <c r="G32" s="44">
        <v>0</v>
      </c>
      <c r="H32" s="44">
        <v>55</v>
      </c>
      <c r="I32" s="44">
        <v>30</v>
      </c>
      <c r="J32" s="44">
        <v>0</v>
      </c>
      <c r="K32" s="44">
        <v>111</v>
      </c>
      <c r="L32" s="44">
        <v>14</v>
      </c>
      <c r="M32" s="44">
        <v>-29</v>
      </c>
      <c r="N32" s="44">
        <v>-200</v>
      </c>
      <c r="O32" s="44">
        <v>-13</v>
      </c>
      <c r="P32" s="44">
        <v>0</v>
      </c>
      <c r="Q32" s="44">
        <v>1</v>
      </c>
      <c r="S32" s="47"/>
    </row>
    <row r="33" spans="2:19" ht="15" customHeight="1">
      <c r="B33" s="43">
        <v>39021</v>
      </c>
      <c r="C33" s="44">
        <v>0</v>
      </c>
      <c r="D33" s="44">
        <v>0</v>
      </c>
      <c r="E33" s="44">
        <v>-16</v>
      </c>
      <c r="F33" s="44">
        <v>-29</v>
      </c>
      <c r="G33" s="44">
        <v>0</v>
      </c>
      <c r="H33" s="44">
        <v>29</v>
      </c>
      <c r="I33" s="44">
        <v>2</v>
      </c>
      <c r="J33" s="44">
        <v>0</v>
      </c>
      <c r="K33" s="44">
        <v>7</v>
      </c>
      <c r="L33" s="44">
        <v>0</v>
      </c>
      <c r="M33" s="44">
        <v>6</v>
      </c>
      <c r="N33" s="44">
        <v>-11</v>
      </c>
      <c r="O33" s="44">
        <v>-7</v>
      </c>
      <c r="P33" s="44">
        <v>0</v>
      </c>
      <c r="Q33" s="44">
        <v>19</v>
      </c>
    </row>
    <row r="34" spans="2:19" ht="15" customHeight="1">
      <c r="B34" s="43">
        <v>39051</v>
      </c>
      <c r="C34" s="44">
        <v>0</v>
      </c>
      <c r="D34" s="44">
        <v>0</v>
      </c>
      <c r="E34" s="44">
        <v>-9</v>
      </c>
      <c r="F34" s="44">
        <v>-47</v>
      </c>
      <c r="G34" s="44">
        <v>0</v>
      </c>
      <c r="H34" s="44">
        <v>29</v>
      </c>
      <c r="I34" s="44">
        <v>-11</v>
      </c>
      <c r="J34" s="44">
        <v>0</v>
      </c>
      <c r="K34" s="44">
        <v>75</v>
      </c>
      <c r="L34" s="44">
        <v>1</v>
      </c>
      <c r="M34" s="44">
        <v>-34</v>
      </c>
      <c r="N34" s="44">
        <v>-2</v>
      </c>
      <c r="O34" s="44">
        <v>-2</v>
      </c>
      <c r="P34" s="44">
        <v>0</v>
      </c>
      <c r="Q34" s="44">
        <v>0</v>
      </c>
    </row>
    <row r="35" spans="2:19" ht="15" customHeight="1">
      <c r="B35" s="43">
        <v>39082</v>
      </c>
      <c r="C35" s="44">
        <v>0</v>
      </c>
      <c r="D35" s="44">
        <v>0</v>
      </c>
      <c r="E35" s="44">
        <v>-6</v>
      </c>
      <c r="F35" s="44">
        <v>-25</v>
      </c>
      <c r="G35" s="44">
        <v>0</v>
      </c>
      <c r="H35" s="44">
        <v>31</v>
      </c>
      <c r="I35" s="44">
        <v>-12</v>
      </c>
      <c r="J35" s="44">
        <v>0</v>
      </c>
      <c r="K35" s="44">
        <v>49</v>
      </c>
      <c r="L35" s="44">
        <v>0</v>
      </c>
      <c r="M35" s="44">
        <v>-29</v>
      </c>
      <c r="N35" s="44">
        <v>0</v>
      </c>
      <c r="O35" s="44">
        <v>-8</v>
      </c>
      <c r="P35" s="44">
        <v>0</v>
      </c>
      <c r="Q35" s="44">
        <v>0</v>
      </c>
      <c r="S35" s="47"/>
    </row>
    <row r="36" spans="2:19" ht="15" customHeight="1">
      <c r="B36" s="43">
        <v>39113</v>
      </c>
      <c r="C36" s="44">
        <v>0</v>
      </c>
      <c r="D36" s="44">
        <v>0</v>
      </c>
      <c r="E36" s="44">
        <v>-3</v>
      </c>
      <c r="F36" s="44">
        <v>-26</v>
      </c>
      <c r="G36" s="44">
        <v>0</v>
      </c>
      <c r="H36" s="44">
        <v>-1</v>
      </c>
      <c r="I36" s="44">
        <v>-10</v>
      </c>
      <c r="J36" s="44">
        <v>0</v>
      </c>
      <c r="K36" s="44">
        <v>54</v>
      </c>
      <c r="L36" s="44">
        <v>-2</v>
      </c>
      <c r="M36" s="44">
        <v>-9</v>
      </c>
      <c r="N36" s="44">
        <v>-3</v>
      </c>
      <c r="O36" s="44">
        <v>0</v>
      </c>
      <c r="P36" s="44">
        <v>0</v>
      </c>
      <c r="Q36" s="44">
        <v>0</v>
      </c>
    </row>
    <row r="37" spans="2:19" ht="15" customHeight="1">
      <c r="B37" s="43">
        <v>39141</v>
      </c>
      <c r="C37" s="44">
        <v>0</v>
      </c>
      <c r="D37" s="44">
        <v>0</v>
      </c>
      <c r="E37" s="44">
        <v>-11</v>
      </c>
      <c r="F37" s="44">
        <v>-30</v>
      </c>
      <c r="G37" s="44">
        <v>0</v>
      </c>
      <c r="H37" s="44">
        <v>10</v>
      </c>
      <c r="I37" s="44">
        <v>-11</v>
      </c>
      <c r="J37" s="44">
        <v>0</v>
      </c>
      <c r="K37" s="44">
        <v>81</v>
      </c>
      <c r="L37" s="44">
        <v>0</v>
      </c>
      <c r="M37" s="44">
        <v>-26</v>
      </c>
      <c r="N37" s="44">
        <v>-2</v>
      </c>
      <c r="O37" s="44">
        <v>-11</v>
      </c>
      <c r="P37" s="44">
        <v>0</v>
      </c>
      <c r="Q37" s="44">
        <v>0</v>
      </c>
    </row>
    <row r="38" spans="2:19" ht="15" customHeight="1">
      <c r="B38" s="43">
        <v>39172</v>
      </c>
      <c r="C38" s="44">
        <v>0</v>
      </c>
      <c r="D38" s="44">
        <v>0</v>
      </c>
      <c r="E38" s="44">
        <v>-4</v>
      </c>
      <c r="F38" s="44">
        <v>-46</v>
      </c>
      <c r="G38" s="44">
        <v>0</v>
      </c>
      <c r="H38" s="44">
        <v>23</v>
      </c>
      <c r="I38" s="44">
        <v>-13</v>
      </c>
      <c r="J38" s="44">
        <v>0</v>
      </c>
      <c r="K38" s="44">
        <v>85</v>
      </c>
      <c r="L38" s="44">
        <v>3</v>
      </c>
      <c r="M38" s="44">
        <v>-28</v>
      </c>
      <c r="N38" s="44">
        <v>-3</v>
      </c>
      <c r="O38" s="44">
        <v>-17</v>
      </c>
      <c r="P38" s="44">
        <v>0</v>
      </c>
      <c r="Q38" s="44">
        <v>0</v>
      </c>
      <c r="S38" s="47"/>
    </row>
    <row r="39" spans="2:19" ht="15" customHeight="1">
      <c r="B39" s="43">
        <v>39202</v>
      </c>
      <c r="C39" s="44">
        <v>0</v>
      </c>
      <c r="D39" s="44">
        <v>0</v>
      </c>
      <c r="E39" s="44">
        <v>-345</v>
      </c>
      <c r="F39" s="44">
        <v>-7</v>
      </c>
      <c r="G39" s="44">
        <v>0</v>
      </c>
      <c r="H39" s="44">
        <v>13</v>
      </c>
      <c r="I39" s="44">
        <v>1</v>
      </c>
      <c r="J39" s="44">
        <v>0</v>
      </c>
      <c r="K39" s="44">
        <v>33</v>
      </c>
      <c r="L39" s="44">
        <v>-1</v>
      </c>
      <c r="M39" s="44">
        <v>313</v>
      </c>
      <c r="N39" s="44">
        <v>-7</v>
      </c>
      <c r="O39" s="44">
        <v>0</v>
      </c>
      <c r="P39" s="44">
        <v>0</v>
      </c>
      <c r="Q39" s="44">
        <v>0</v>
      </c>
    </row>
    <row r="40" spans="2:19" ht="15" customHeight="1">
      <c r="B40" s="43">
        <v>39233</v>
      </c>
      <c r="C40" s="44">
        <v>0</v>
      </c>
      <c r="D40" s="44">
        <v>0</v>
      </c>
      <c r="E40" s="44">
        <v>0</v>
      </c>
      <c r="F40" s="44">
        <v>-12</v>
      </c>
      <c r="G40" s="44">
        <v>0</v>
      </c>
      <c r="H40" s="44">
        <v>2</v>
      </c>
      <c r="I40" s="44">
        <v>3</v>
      </c>
      <c r="J40" s="44">
        <v>0</v>
      </c>
      <c r="K40" s="44">
        <v>40</v>
      </c>
      <c r="L40" s="44">
        <v>2</v>
      </c>
      <c r="M40" s="44">
        <v>-21</v>
      </c>
      <c r="N40" s="44">
        <v>-2</v>
      </c>
      <c r="O40" s="44">
        <v>-12</v>
      </c>
      <c r="P40" s="44">
        <v>0</v>
      </c>
      <c r="Q40" s="44">
        <v>0</v>
      </c>
    </row>
    <row r="41" spans="2:19" ht="15" customHeight="1">
      <c r="B41" s="43">
        <v>39263</v>
      </c>
      <c r="C41" s="44">
        <v>0</v>
      </c>
      <c r="D41" s="44">
        <v>0</v>
      </c>
      <c r="E41" s="44">
        <v>0</v>
      </c>
      <c r="F41" s="44">
        <v>-20</v>
      </c>
      <c r="G41" s="44">
        <v>0</v>
      </c>
      <c r="H41" s="44">
        <v>0</v>
      </c>
      <c r="I41" s="44">
        <v>-2</v>
      </c>
      <c r="J41" s="44">
        <v>0</v>
      </c>
      <c r="K41" s="44">
        <v>22</v>
      </c>
      <c r="L41" s="44">
        <v>-1</v>
      </c>
      <c r="M41" s="44">
        <v>3</v>
      </c>
      <c r="N41" s="44">
        <v>-1</v>
      </c>
      <c r="O41" s="44">
        <v>-1</v>
      </c>
      <c r="P41" s="44">
        <v>0</v>
      </c>
      <c r="Q41" s="44">
        <v>0</v>
      </c>
      <c r="S41" s="47"/>
    </row>
    <row r="42" spans="2:19" ht="15" customHeight="1">
      <c r="B42" s="43">
        <v>39294</v>
      </c>
      <c r="C42" s="44">
        <v>0</v>
      </c>
      <c r="D42" s="44">
        <v>0</v>
      </c>
      <c r="E42" s="44">
        <v>0</v>
      </c>
      <c r="F42" s="44">
        <v>-12</v>
      </c>
      <c r="G42" s="44">
        <v>0</v>
      </c>
      <c r="H42" s="44">
        <v>0</v>
      </c>
      <c r="I42" s="44">
        <v>-4</v>
      </c>
      <c r="J42" s="44">
        <v>0</v>
      </c>
      <c r="K42" s="44">
        <v>33</v>
      </c>
      <c r="L42" s="44">
        <v>0</v>
      </c>
      <c r="M42" s="44">
        <v>-1</v>
      </c>
      <c r="N42" s="44">
        <v>-3</v>
      </c>
      <c r="O42" s="44">
        <v>-13</v>
      </c>
      <c r="P42" s="44">
        <v>0</v>
      </c>
      <c r="Q42" s="44">
        <v>0</v>
      </c>
    </row>
    <row r="43" spans="2:19" ht="15" customHeight="1">
      <c r="B43" s="43">
        <v>39325</v>
      </c>
      <c r="C43" s="44">
        <v>0</v>
      </c>
      <c r="D43" s="44">
        <v>0</v>
      </c>
      <c r="E43" s="44">
        <v>0</v>
      </c>
      <c r="F43" s="44">
        <v>-7</v>
      </c>
      <c r="G43" s="44">
        <v>0</v>
      </c>
      <c r="H43" s="44">
        <v>0</v>
      </c>
      <c r="I43" s="44">
        <v>-1</v>
      </c>
      <c r="J43" s="44">
        <v>0</v>
      </c>
      <c r="K43" s="44">
        <v>16</v>
      </c>
      <c r="L43" s="44">
        <v>1</v>
      </c>
      <c r="M43" s="44">
        <v>-4</v>
      </c>
      <c r="N43" s="44">
        <v>-1</v>
      </c>
      <c r="O43" s="44">
        <v>-4</v>
      </c>
      <c r="P43" s="44">
        <v>0</v>
      </c>
      <c r="Q43" s="44">
        <v>0</v>
      </c>
    </row>
    <row r="44" spans="2:19" ht="15" customHeight="1">
      <c r="B44" s="43">
        <v>39355</v>
      </c>
      <c r="C44" s="44">
        <v>0</v>
      </c>
      <c r="D44" s="44">
        <v>0</v>
      </c>
      <c r="E44" s="44">
        <v>0</v>
      </c>
      <c r="F44" s="44">
        <v>-10</v>
      </c>
      <c r="G44" s="44">
        <v>0</v>
      </c>
      <c r="H44" s="44">
        <v>0</v>
      </c>
      <c r="I44" s="44">
        <v>-2</v>
      </c>
      <c r="J44" s="44">
        <v>0</v>
      </c>
      <c r="K44" s="44">
        <v>13</v>
      </c>
      <c r="L44" s="44">
        <v>0</v>
      </c>
      <c r="M44" s="44">
        <v>3</v>
      </c>
      <c r="N44" s="44">
        <v>-1</v>
      </c>
      <c r="O44" s="44">
        <v>-3</v>
      </c>
      <c r="P44" s="44">
        <v>0</v>
      </c>
      <c r="Q44" s="44">
        <v>0</v>
      </c>
      <c r="S44" s="47"/>
    </row>
    <row r="45" spans="2:19" ht="15" customHeight="1">
      <c r="B45" s="43">
        <v>39386</v>
      </c>
      <c r="C45" s="44">
        <v>0</v>
      </c>
      <c r="D45" s="44">
        <v>0</v>
      </c>
      <c r="E45" s="44">
        <v>0</v>
      </c>
      <c r="F45" s="44">
        <v>-27</v>
      </c>
      <c r="G45" s="44">
        <v>0</v>
      </c>
      <c r="H45" s="44">
        <v>0</v>
      </c>
      <c r="I45" s="44">
        <v>-8</v>
      </c>
      <c r="J45" s="44">
        <v>0</v>
      </c>
      <c r="K45" s="44">
        <v>39</v>
      </c>
      <c r="L45" s="44">
        <v>0</v>
      </c>
      <c r="M45" s="44">
        <v>4</v>
      </c>
      <c r="N45" s="44">
        <v>-1</v>
      </c>
      <c r="O45" s="44">
        <v>-7</v>
      </c>
      <c r="P45" s="44">
        <v>0</v>
      </c>
      <c r="Q45" s="44">
        <v>0</v>
      </c>
    </row>
    <row r="46" spans="2:19" ht="15" customHeight="1">
      <c r="B46" s="43">
        <v>39416</v>
      </c>
      <c r="C46" s="44">
        <v>0</v>
      </c>
      <c r="D46" s="44">
        <v>0</v>
      </c>
      <c r="E46" s="44">
        <v>0</v>
      </c>
      <c r="F46" s="44">
        <v>-22</v>
      </c>
      <c r="G46" s="44">
        <v>0</v>
      </c>
      <c r="H46" s="44">
        <v>0</v>
      </c>
      <c r="I46" s="44">
        <v>-12</v>
      </c>
      <c r="J46" s="44">
        <v>0</v>
      </c>
      <c r="K46" s="44">
        <v>48</v>
      </c>
      <c r="L46" s="44">
        <v>-2</v>
      </c>
      <c r="M46" s="44">
        <v>-4</v>
      </c>
      <c r="N46" s="44">
        <v>-1</v>
      </c>
      <c r="O46" s="44">
        <v>-7</v>
      </c>
      <c r="P46" s="44">
        <v>0</v>
      </c>
      <c r="Q46" s="44">
        <v>0</v>
      </c>
      <c r="S46" s="47"/>
    </row>
    <row r="47" spans="2:19" ht="15" customHeight="1">
      <c r="B47" s="43">
        <v>39447</v>
      </c>
      <c r="C47" s="44">
        <v>0</v>
      </c>
      <c r="D47" s="44">
        <v>0</v>
      </c>
      <c r="E47" s="44">
        <v>0</v>
      </c>
      <c r="F47" s="44">
        <v>-42</v>
      </c>
      <c r="G47" s="44">
        <v>0</v>
      </c>
      <c r="H47" s="44">
        <v>0</v>
      </c>
      <c r="I47" s="44">
        <v>-13</v>
      </c>
      <c r="J47" s="44">
        <v>0</v>
      </c>
      <c r="K47" s="44">
        <v>66</v>
      </c>
      <c r="L47" s="44">
        <v>0</v>
      </c>
      <c r="M47" s="44">
        <v>-9</v>
      </c>
      <c r="N47" s="44">
        <v>0</v>
      </c>
      <c r="O47" s="44">
        <v>-2</v>
      </c>
      <c r="P47" s="44">
        <v>0</v>
      </c>
      <c r="Q47" s="44">
        <v>0</v>
      </c>
      <c r="S47" s="47"/>
    </row>
    <row r="48" spans="2:19" ht="15" customHeight="1">
      <c r="B48" s="43">
        <v>39478</v>
      </c>
      <c r="C48" s="44">
        <v>0</v>
      </c>
      <c r="D48" s="44">
        <v>0</v>
      </c>
      <c r="E48" s="44">
        <v>0</v>
      </c>
      <c r="F48" s="44">
        <v>-12</v>
      </c>
      <c r="G48" s="44">
        <v>0</v>
      </c>
      <c r="H48" s="44">
        <v>0</v>
      </c>
      <c r="I48" s="44">
        <v>3</v>
      </c>
      <c r="J48" s="44">
        <v>0</v>
      </c>
      <c r="K48" s="44">
        <v>21</v>
      </c>
      <c r="L48" s="44">
        <v>-1</v>
      </c>
      <c r="M48" s="44">
        <v>-10</v>
      </c>
      <c r="N48" s="44">
        <v>0</v>
      </c>
      <c r="O48" s="44">
        <v>-1</v>
      </c>
      <c r="P48" s="44">
        <v>0</v>
      </c>
      <c r="Q48" s="44">
        <v>0</v>
      </c>
    </row>
    <row r="49" spans="2:19" ht="15" customHeight="1">
      <c r="B49" s="43">
        <v>39507</v>
      </c>
      <c r="C49" s="44">
        <v>0</v>
      </c>
      <c r="D49" s="44">
        <v>0</v>
      </c>
      <c r="E49" s="44">
        <v>0</v>
      </c>
      <c r="F49" s="44">
        <v>-11</v>
      </c>
      <c r="G49" s="44">
        <v>0</v>
      </c>
      <c r="H49" s="44">
        <v>0</v>
      </c>
      <c r="I49" s="44">
        <v>-4</v>
      </c>
      <c r="J49" s="44">
        <v>0</v>
      </c>
      <c r="K49" s="44">
        <v>18</v>
      </c>
      <c r="L49" s="44">
        <v>-2</v>
      </c>
      <c r="M49" s="44">
        <v>2</v>
      </c>
      <c r="N49" s="44">
        <v>0</v>
      </c>
      <c r="O49" s="44">
        <v>-3</v>
      </c>
      <c r="P49" s="44">
        <v>0</v>
      </c>
      <c r="Q49" s="44">
        <v>0</v>
      </c>
    </row>
    <row r="50" spans="2:19" ht="15" customHeight="1">
      <c r="B50" s="43">
        <v>39538</v>
      </c>
      <c r="C50" s="44">
        <v>0</v>
      </c>
      <c r="D50" s="44">
        <v>0</v>
      </c>
      <c r="E50" s="44">
        <v>0</v>
      </c>
      <c r="F50" s="44">
        <v>-17</v>
      </c>
      <c r="G50" s="44">
        <v>0</v>
      </c>
      <c r="H50" s="44">
        <v>0</v>
      </c>
      <c r="I50" s="44">
        <v>6</v>
      </c>
      <c r="J50" s="44">
        <v>0</v>
      </c>
      <c r="K50" s="44">
        <v>22</v>
      </c>
      <c r="L50" s="44">
        <v>-2</v>
      </c>
      <c r="M50" s="44">
        <v>-8</v>
      </c>
      <c r="N50" s="44">
        <v>0</v>
      </c>
      <c r="O50" s="44">
        <v>-1</v>
      </c>
      <c r="P50" s="44">
        <v>0</v>
      </c>
      <c r="Q50" s="44">
        <v>0</v>
      </c>
      <c r="S50" s="47"/>
    </row>
    <row r="51" spans="2:19" ht="15" customHeight="1">
      <c r="B51" s="43">
        <v>39568</v>
      </c>
      <c r="C51" s="44">
        <v>0</v>
      </c>
      <c r="D51" s="44">
        <v>0</v>
      </c>
      <c r="E51" s="44">
        <v>0</v>
      </c>
      <c r="F51" s="44">
        <v>-17</v>
      </c>
      <c r="G51" s="44">
        <v>0</v>
      </c>
      <c r="H51" s="44">
        <v>0</v>
      </c>
      <c r="I51" s="44">
        <v>1</v>
      </c>
      <c r="J51" s="44">
        <v>0</v>
      </c>
      <c r="K51" s="44">
        <v>21</v>
      </c>
      <c r="L51" s="44">
        <v>0</v>
      </c>
      <c r="M51" s="44">
        <v>3</v>
      </c>
      <c r="N51" s="44">
        <v>-2</v>
      </c>
      <c r="O51" s="44">
        <v>-6</v>
      </c>
      <c r="P51" s="44">
        <v>0</v>
      </c>
      <c r="Q51" s="44">
        <v>0</v>
      </c>
    </row>
    <row r="52" spans="2:19" ht="15" customHeight="1">
      <c r="B52" s="43">
        <v>39599</v>
      </c>
      <c r="C52" s="44">
        <v>0</v>
      </c>
      <c r="D52" s="44">
        <v>0</v>
      </c>
      <c r="E52" s="44">
        <v>0</v>
      </c>
      <c r="F52" s="44">
        <v>24</v>
      </c>
      <c r="G52" s="44">
        <v>0</v>
      </c>
      <c r="H52" s="44">
        <v>0</v>
      </c>
      <c r="I52" s="44">
        <v>-32</v>
      </c>
      <c r="J52" s="44">
        <v>0</v>
      </c>
      <c r="K52" s="44">
        <v>24</v>
      </c>
      <c r="L52" s="44">
        <v>-1</v>
      </c>
      <c r="M52" s="44">
        <v>-10</v>
      </c>
      <c r="N52" s="44">
        <v>-2</v>
      </c>
      <c r="O52" s="44">
        <v>-3</v>
      </c>
      <c r="P52" s="44">
        <v>0</v>
      </c>
      <c r="Q52" s="44">
        <v>0</v>
      </c>
    </row>
    <row r="53" spans="2:19" ht="15" customHeight="1">
      <c r="B53" s="43">
        <v>39629</v>
      </c>
      <c r="C53" s="44">
        <v>0</v>
      </c>
      <c r="D53" s="44">
        <v>0</v>
      </c>
      <c r="E53" s="44">
        <v>0</v>
      </c>
      <c r="F53" s="44">
        <v>-23</v>
      </c>
      <c r="G53" s="44">
        <v>0</v>
      </c>
      <c r="H53" s="44">
        <v>0</v>
      </c>
      <c r="I53" s="44">
        <v>11</v>
      </c>
      <c r="J53" s="44">
        <v>0</v>
      </c>
      <c r="K53" s="44">
        <v>40</v>
      </c>
      <c r="L53" s="44">
        <v>-3</v>
      </c>
      <c r="M53" s="44">
        <v>-18</v>
      </c>
      <c r="N53" s="44">
        <v>0</v>
      </c>
      <c r="O53" s="44">
        <v>-7</v>
      </c>
      <c r="P53" s="44">
        <v>0</v>
      </c>
      <c r="Q53" s="44">
        <v>0</v>
      </c>
      <c r="S53" s="47"/>
    </row>
    <row r="54" spans="2:19" ht="15" customHeight="1">
      <c r="B54" s="43">
        <v>39660</v>
      </c>
      <c r="C54" s="44">
        <v>0</v>
      </c>
      <c r="D54" s="44">
        <v>0</v>
      </c>
      <c r="E54" s="44">
        <v>0</v>
      </c>
      <c r="F54" s="44">
        <v>-39</v>
      </c>
      <c r="G54" s="44">
        <v>0</v>
      </c>
      <c r="H54" s="44">
        <v>0</v>
      </c>
      <c r="I54" s="44">
        <v>-19</v>
      </c>
      <c r="J54" s="44">
        <v>0</v>
      </c>
      <c r="K54" s="44">
        <v>66</v>
      </c>
      <c r="L54" s="44">
        <v>-2</v>
      </c>
      <c r="M54" s="44">
        <v>-2</v>
      </c>
      <c r="N54" s="44">
        <v>0</v>
      </c>
      <c r="O54" s="44">
        <v>-4</v>
      </c>
      <c r="P54" s="44">
        <v>0</v>
      </c>
      <c r="Q54" s="44">
        <v>0</v>
      </c>
    </row>
    <row r="55" spans="2:19" ht="15" customHeight="1">
      <c r="B55" s="43">
        <v>39691</v>
      </c>
      <c r="C55" s="44">
        <v>0</v>
      </c>
      <c r="D55" s="44">
        <v>0</v>
      </c>
      <c r="E55" s="44">
        <v>0</v>
      </c>
      <c r="F55" s="44">
        <v>-11</v>
      </c>
      <c r="G55" s="44">
        <v>0</v>
      </c>
      <c r="H55" s="44">
        <v>0</v>
      </c>
      <c r="I55" s="44">
        <v>-12</v>
      </c>
      <c r="J55" s="44">
        <v>0</v>
      </c>
      <c r="K55" s="44">
        <v>35</v>
      </c>
      <c r="L55" s="44">
        <v>-1</v>
      </c>
      <c r="M55" s="44">
        <v>-6</v>
      </c>
      <c r="N55" s="44">
        <v>0</v>
      </c>
      <c r="O55" s="44">
        <v>-5</v>
      </c>
      <c r="P55" s="44">
        <v>0</v>
      </c>
      <c r="Q55" s="44">
        <v>0</v>
      </c>
    </row>
    <row r="56" spans="2:19" ht="15" customHeight="1">
      <c r="B56" s="43">
        <v>39721</v>
      </c>
      <c r="C56" s="44">
        <v>0</v>
      </c>
      <c r="D56" s="44">
        <v>0</v>
      </c>
      <c r="E56" s="44">
        <v>0</v>
      </c>
      <c r="F56" s="44">
        <v>-50</v>
      </c>
      <c r="G56" s="44">
        <v>0</v>
      </c>
      <c r="H56" s="44">
        <v>0</v>
      </c>
      <c r="I56" s="44">
        <v>-5</v>
      </c>
      <c r="J56" s="44">
        <v>0</v>
      </c>
      <c r="K56" s="44">
        <v>60</v>
      </c>
      <c r="L56" s="44">
        <v>-2</v>
      </c>
      <c r="M56" s="44">
        <v>11</v>
      </c>
      <c r="N56" s="44">
        <v>-3</v>
      </c>
      <c r="O56" s="44">
        <v>-11</v>
      </c>
      <c r="P56" s="44">
        <v>0</v>
      </c>
      <c r="Q56" s="44">
        <v>0</v>
      </c>
      <c r="S56" s="47"/>
    </row>
    <row r="57" spans="2:19" ht="15" customHeight="1">
      <c r="B57" s="43">
        <v>39752</v>
      </c>
      <c r="C57" s="44">
        <v>0</v>
      </c>
      <c r="D57" s="44">
        <v>0</v>
      </c>
      <c r="E57" s="44">
        <v>0</v>
      </c>
      <c r="F57" s="44">
        <v>-37</v>
      </c>
      <c r="G57" s="44">
        <v>0</v>
      </c>
      <c r="H57" s="44">
        <v>0</v>
      </c>
      <c r="I57" s="44">
        <v>-19</v>
      </c>
      <c r="J57" s="44">
        <v>0</v>
      </c>
      <c r="K57" s="44">
        <v>71</v>
      </c>
      <c r="L57" s="44">
        <v>0</v>
      </c>
      <c r="M57" s="44">
        <v>-10</v>
      </c>
      <c r="N57" s="44">
        <v>0</v>
      </c>
      <c r="O57" s="44">
        <v>-5</v>
      </c>
      <c r="P57" s="44">
        <v>0</v>
      </c>
      <c r="Q57" s="44">
        <v>0</v>
      </c>
    </row>
    <row r="58" spans="2:19" ht="15" customHeight="1">
      <c r="B58" s="43">
        <v>39782</v>
      </c>
      <c r="C58" s="44">
        <v>0</v>
      </c>
      <c r="D58" s="44">
        <v>0</v>
      </c>
      <c r="E58" s="44">
        <v>0</v>
      </c>
      <c r="F58" s="44">
        <v>-8</v>
      </c>
      <c r="G58" s="44">
        <v>0</v>
      </c>
      <c r="H58" s="44">
        <v>0</v>
      </c>
      <c r="I58" s="44">
        <v>-1</v>
      </c>
      <c r="J58" s="44">
        <v>0</v>
      </c>
      <c r="K58" s="44">
        <v>19</v>
      </c>
      <c r="L58" s="44">
        <v>-3</v>
      </c>
      <c r="M58" s="44">
        <v>2</v>
      </c>
      <c r="N58" s="44">
        <v>0</v>
      </c>
      <c r="O58" s="44">
        <v>-9</v>
      </c>
      <c r="P58" s="44">
        <v>0</v>
      </c>
      <c r="Q58" s="44">
        <v>0</v>
      </c>
    </row>
    <row r="59" spans="2:19" ht="15" customHeight="1">
      <c r="B59" s="43">
        <v>39813</v>
      </c>
      <c r="C59" s="44">
        <v>0</v>
      </c>
      <c r="D59" s="44">
        <v>0</v>
      </c>
      <c r="E59" s="44">
        <v>0</v>
      </c>
      <c r="F59" s="44">
        <v>-30</v>
      </c>
      <c r="G59" s="44">
        <v>0</v>
      </c>
      <c r="H59" s="44">
        <v>0</v>
      </c>
      <c r="I59" s="44">
        <v>0</v>
      </c>
      <c r="J59" s="44">
        <v>0</v>
      </c>
      <c r="K59" s="44">
        <v>35</v>
      </c>
      <c r="L59" s="44">
        <v>1</v>
      </c>
      <c r="M59" s="44">
        <v>-2</v>
      </c>
      <c r="N59" s="44">
        <v>0</v>
      </c>
      <c r="O59" s="44">
        <v>-4</v>
      </c>
      <c r="P59" s="44">
        <v>0</v>
      </c>
      <c r="Q59" s="44">
        <v>0</v>
      </c>
      <c r="S59" s="47"/>
    </row>
    <row r="60" spans="2:19" ht="15" customHeight="1">
      <c r="B60" s="43">
        <v>39844</v>
      </c>
      <c r="C60" s="44">
        <v>0</v>
      </c>
      <c r="D60" s="44">
        <v>0</v>
      </c>
      <c r="E60" s="44">
        <v>0</v>
      </c>
      <c r="F60" s="44">
        <v>-13</v>
      </c>
      <c r="G60" s="44">
        <v>0</v>
      </c>
      <c r="H60" s="44">
        <v>0</v>
      </c>
      <c r="I60" s="44">
        <v>8</v>
      </c>
      <c r="J60" s="44">
        <v>0</v>
      </c>
      <c r="K60" s="44">
        <v>10</v>
      </c>
      <c r="L60" s="44">
        <v>0</v>
      </c>
      <c r="M60" s="44">
        <v>-1</v>
      </c>
      <c r="N60" s="44">
        <v>0</v>
      </c>
      <c r="O60" s="44">
        <v>-4</v>
      </c>
      <c r="P60" s="44">
        <v>0</v>
      </c>
      <c r="Q60" s="44">
        <v>0</v>
      </c>
    </row>
    <row r="61" spans="2:19" ht="15" customHeight="1">
      <c r="B61" s="43">
        <v>39872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-1</v>
      </c>
      <c r="J61" s="44">
        <v>0</v>
      </c>
      <c r="K61" s="44">
        <v>17</v>
      </c>
      <c r="L61" s="44">
        <v>0</v>
      </c>
      <c r="M61" s="44">
        <v>-5</v>
      </c>
      <c r="N61" s="44">
        <v>-1</v>
      </c>
      <c r="O61" s="44">
        <v>-10</v>
      </c>
      <c r="P61" s="44">
        <v>0</v>
      </c>
      <c r="Q61" s="44">
        <v>0</v>
      </c>
    </row>
    <row r="62" spans="2:19" ht="15" customHeight="1">
      <c r="B62" s="43">
        <v>39903</v>
      </c>
      <c r="C62" s="44">
        <v>0</v>
      </c>
      <c r="D62" s="44">
        <v>0</v>
      </c>
      <c r="E62" s="44">
        <v>0</v>
      </c>
      <c r="F62" s="44">
        <v>-7707</v>
      </c>
      <c r="G62" s="44">
        <v>0</v>
      </c>
      <c r="H62" s="44">
        <v>0</v>
      </c>
      <c r="I62" s="44">
        <v>-4849</v>
      </c>
      <c r="J62" s="44">
        <v>0</v>
      </c>
      <c r="K62" s="44">
        <v>-3971</v>
      </c>
      <c r="L62" s="44">
        <v>-44</v>
      </c>
      <c r="M62" s="44">
        <v>-3419</v>
      </c>
      <c r="N62" s="44">
        <v>0</v>
      </c>
      <c r="O62" s="44">
        <v>-4</v>
      </c>
      <c r="P62" s="44">
        <v>19994</v>
      </c>
      <c r="Q62" s="44">
        <v>0</v>
      </c>
      <c r="S62" s="47"/>
    </row>
    <row r="63" spans="2:19" ht="15" customHeight="1">
      <c r="B63" s="43">
        <v>39933</v>
      </c>
      <c r="C63" s="44">
        <v>0</v>
      </c>
      <c r="D63" s="44">
        <v>0</v>
      </c>
      <c r="E63" s="44">
        <v>0</v>
      </c>
      <c r="F63" s="44">
        <v>-104</v>
      </c>
      <c r="G63" s="44">
        <v>0</v>
      </c>
      <c r="H63" s="44">
        <v>0</v>
      </c>
      <c r="I63" s="44">
        <v>-78</v>
      </c>
      <c r="J63" s="44">
        <v>0</v>
      </c>
      <c r="K63" s="44">
        <v>-151</v>
      </c>
      <c r="L63" s="44">
        <v>-1</v>
      </c>
      <c r="M63" s="44">
        <v>-60</v>
      </c>
      <c r="N63" s="44">
        <v>-1</v>
      </c>
      <c r="O63" s="44">
        <v>0</v>
      </c>
      <c r="P63" s="44">
        <v>0</v>
      </c>
      <c r="Q63" s="44">
        <v>395</v>
      </c>
    </row>
    <row r="64" spans="2:19" ht="15" customHeight="1">
      <c r="B64" s="43">
        <v>39964</v>
      </c>
      <c r="C64" s="44">
        <v>0</v>
      </c>
      <c r="D64" s="44">
        <v>0</v>
      </c>
      <c r="E64" s="44">
        <v>0</v>
      </c>
      <c r="F64" s="44">
        <v>-93</v>
      </c>
      <c r="G64" s="44">
        <v>0</v>
      </c>
      <c r="H64" s="44">
        <v>0</v>
      </c>
      <c r="I64" s="44">
        <v>-44</v>
      </c>
      <c r="J64" s="44">
        <v>0</v>
      </c>
      <c r="K64" s="44">
        <v>-203</v>
      </c>
      <c r="L64" s="44">
        <v>-1</v>
      </c>
      <c r="M64" s="44">
        <v>-52</v>
      </c>
      <c r="N64" s="44">
        <v>-1</v>
      </c>
      <c r="O64" s="44">
        <v>-5</v>
      </c>
      <c r="P64" s="44">
        <v>0</v>
      </c>
      <c r="Q64" s="44">
        <v>399</v>
      </c>
    </row>
    <row r="65" spans="2:19" ht="15" customHeight="1">
      <c r="B65" s="43">
        <v>39994</v>
      </c>
      <c r="C65" s="44">
        <v>0</v>
      </c>
      <c r="D65" s="44">
        <v>0</v>
      </c>
      <c r="E65" s="44">
        <v>0</v>
      </c>
      <c r="F65" s="44">
        <v>-48</v>
      </c>
      <c r="G65" s="44">
        <v>0</v>
      </c>
      <c r="H65" s="44">
        <v>0</v>
      </c>
      <c r="I65" s="44">
        <v>-30</v>
      </c>
      <c r="J65" s="44">
        <v>0</v>
      </c>
      <c r="K65" s="44">
        <v>110</v>
      </c>
      <c r="L65" s="44">
        <v>-4</v>
      </c>
      <c r="M65" s="44">
        <v>-11</v>
      </c>
      <c r="N65" s="44">
        <v>-2</v>
      </c>
      <c r="O65" s="44">
        <v>-15</v>
      </c>
      <c r="P65" s="44">
        <v>0</v>
      </c>
      <c r="Q65" s="44">
        <v>0</v>
      </c>
      <c r="S65" s="47"/>
    </row>
    <row r="66" spans="2:19" ht="15" customHeight="1">
      <c r="B66" s="43">
        <v>40025</v>
      </c>
      <c r="C66" s="44">
        <v>0</v>
      </c>
      <c r="D66" s="44">
        <v>0</v>
      </c>
      <c r="E66" s="44">
        <v>0</v>
      </c>
      <c r="F66" s="44">
        <v>-365</v>
      </c>
      <c r="G66" s="44">
        <v>0</v>
      </c>
      <c r="H66" s="44">
        <v>0</v>
      </c>
      <c r="I66" s="44">
        <v>-232</v>
      </c>
      <c r="J66" s="44">
        <v>0</v>
      </c>
      <c r="K66" s="44">
        <v>-466</v>
      </c>
      <c r="L66" s="44">
        <v>0</v>
      </c>
      <c r="M66" s="44">
        <v>-93</v>
      </c>
      <c r="N66" s="44">
        <v>0</v>
      </c>
      <c r="O66" s="44">
        <v>-6</v>
      </c>
      <c r="P66" s="44">
        <v>219</v>
      </c>
      <c r="Q66" s="44">
        <v>943</v>
      </c>
    </row>
    <row r="67" spans="2:19" ht="15" customHeight="1">
      <c r="B67" s="43">
        <v>40056</v>
      </c>
      <c r="C67" s="44">
        <v>0</v>
      </c>
      <c r="D67" s="44">
        <v>0</v>
      </c>
      <c r="E67" s="44">
        <v>0</v>
      </c>
      <c r="F67" s="44">
        <v>-41</v>
      </c>
      <c r="G67" s="44">
        <v>0</v>
      </c>
      <c r="H67" s="44">
        <v>0</v>
      </c>
      <c r="I67" s="44">
        <v>-34</v>
      </c>
      <c r="J67" s="44">
        <v>0</v>
      </c>
      <c r="K67" s="44">
        <v>114</v>
      </c>
      <c r="L67" s="44">
        <v>1</v>
      </c>
      <c r="M67" s="44">
        <v>-34</v>
      </c>
      <c r="N67" s="44">
        <v>0</v>
      </c>
      <c r="O67" s="44">
        <v>-6</v>
      </c>
      <c r="P67" s="44">
        <v>0</v>
      </c>
      <c r="Q67" s="44">
        <v>0</v>
      </c>
    </row>
    <row r="68" spans="2:19" ht="15" customHeight="1">
      <c r="B68" s="43">
        <v>40086</v>
      </c>
      <c r="C68" s="44">
        <v>0</v>
      </c>
      <c r="D68" s="44">
        <v>0</v>
      </c>
      <c r="E68" s="44">
        <v>0</v>
      </c>
      <c r="F68" s="44">
        <v>-139</v>
      </c>
      <c r="G68" s="44">
        <v>0</v>
      </c>
      <c r="H68" s="44">
        <v>0</v>
      </c>
      <c r="I68" s="44">
        <v>-118</v>
      </c>
      <c r="J68" s="44">
        <v>0</v>
      </c>
      <c r="K68" s="44">
        <v>54</v>
      </c>
      <c r="L68" s="44">
        <v>0</v>
      </c>
      <c r="M68" s="44">
        <v>-108</v>
      </c>
      <c r="N68" s="44">
        <v>0</v>
      </c>
      <c r="O68" s="44">
        <v>-5</v>
      </c>
      <c r="P68" s="44">
        <v>275</v>
      </c>
      <c r="Q68" s="44">
        <v>41</v>
      </c>
      <c r="S68" s="47"/>
    </row>
    <row r="69" spans="2:19" ht="15" customHeight="1">
      <c r="B69" s="43">
        <v>40117</v>
      </c>
      <c r="C69" s="44">
        <v>0</v>
      </c>
      <c r="D69" s="44">
        <v>0</v>
      </c>
      <c r="E69" s="44">
        <v>0</v>
      </c>
      <c r="F69" s="44">
        <v>-413</v>
      </c>
      <c r="G69" s="44">
        <v>0</v>
      </c>
      <c r="H69" s="44">
        <v>0</v>
      </c>
      <c r="I69" s="44">
        <v>-251</v>
      </c>
      <c r="J69" s="44">
        <v>0</v>
      </c>
      <c r="K69" s="44">
        <v>140</v>
      </c>
      <c r="L69" s="44">
        <v>-1</v>
      </c>
      <c r="M69" s="44">
        <v>-135</v>
      </c>
      <c r="N69" s="44">
        <v>0</v>
      </c>
      <c r="O69" s="44">
        <v>-2</v>
      </c>
      <c r="P69" s="44">
        <v>358</v>
      </c>
      <c r="Q69" s="44">
        <v>304</v>
      </c>
    </row>
    <row r="70" spans="2:19" ht="15" customHeight="1">
      <c r="B70" s="43">
        <v>40147</v>
      </c>
      <c r="C70" s="44">
        <v>0</v>
      </c>
      <c r="D70" s="44">
        <v>0</v>
      </c>
      <c r="E70" s="44">
        <v>0</v>
      </c>
      <c r="F70" s="44">
        <v>-120</v>
      </c>
      <c r="G70" s="44">
        <v>0</v>
      </c>
      <c r="H70" s="44">
        <v>0</v>
      </c>
      <c r="I70" s="44">
        <v>-76</v>
      </c>
      <c r="J70" s="44">
        <v>0</v>
      </c>
      <c r="K70" s="44">
        <v>-89</v>
      </c>
      <c r="L70" s="44">
        <v>-4</v>
      </c>
      <c r="M70" s="44">
        <v>-152</v>
      </c>
      <c r="N70" s="44">
        <v>0</v>
      </c>
      <c r="O70" s="44">
        <v>-2</v>
      </c>
      <c r="P70" s="44">
        <v>234</v>
      </c>
      <c r="Q70" s="44">
        <v>209</v>
      </c>
    </row>
    <row r="71" spans="2:19" ht="15" customHeight="1">
      <c r="B71" s="43">
        <v>40178</v>
      </c>
      <c r="C71" s="44">
        <v>0</v>
      </c>
      <c r="D71" s="44">
        <v>0</v>
      </c>
      <c r="E71" s="44">
        <v>0</v>
      </c>
      <c r="F71" s="44">
        <v>-200</v>
      </c>
      <c r="G71" s="44">
        <v>0</v>
      </c>
      <c r="H71" s="44">
        <v>0</v>
      </c>
      <c r="I71" s="44">
        <v>-103</v>
      </c>
      <c r="J71" s="44">
        <v>0</v>
      </c>
      <c r="K71" s="44">
        <v>55</v>
      </c>
      <c r="L71" s="44">
        <v>-2</v>
      </c>
      <c r="M71" s="44">
        <v>-93</v>
      </c>
      <c r="N71" s="44">
        <v>-2</v>
      </c>
      <c r="O71" s="44">
        <v>-5</v>
      </c>
      <c r="P71" s="44">
        <v>59</v>
      </c>
      <c r="Q71" s="44">
        <v>291</v>
      </c>
      <c r="S71" s="47"/>
    </row>
    <row r="72" spans="2:19" ht="15" customHeight="1">
      <c r="B72" s="43">
        <v>40209</v>
      </c>
      <c r="C72" s="44">
        <v>0</v>
      </c>
      <c r="D72" s="44">
        <v>0</v>
      </c>
      <c r="E72" s="44">
        <v>0</v>
      </c>
      <c r="F72" s="44">
        <v>-208</v>
      </c>
      <c r="G72" s="44">
        <v>0</v>
      </c>
      <c r="H72" s="44">
        <v>0</v>
      </c>
      <c r="I72" s="44">
        <v>-103</v>
      </c>
      <c r="J72" s="44">
        <v>0</v>
      </c>
      <c r="K72" s="44">
        <v>-695</v>
      </c>
      <c r="L72" s="44">
        <v>-1</v>
      </c>
      <c r="M72" s="44">
        <v>-101</v>
      </c>
      <c r="N72" s="44">
        <v>0</v>
      </c>
      <c r="O72" s="44">
        <v>-3</v>
      </c>
      <c r="P72" s="44">
        <v>17</v>
      </c>
      <c r="Q72" s="44">
        <v>1094</v>
      </c>
    </row>
    <row r="73" spans="2:19" ht="15" customHeight="1">
      <c r="B73" s="43">
        <v>40237</v>
      </c>
      <c r="C73" s="44">
        <v>0</v>
      </c>
      <c r="D73" s="44">
        <v>0</v>
      </c>
      <c r="E73" s="44">
        <v>0</v>
      </c>
      <c r="F73" s="44">
        <v>-43</v>
      </c>
      <c r="G73" s="44">
        <v>0</v>
      </c>
      <c r="H73" s="44">
        <v>0</v>
      </c>
      <c r="I73" s="44">
        <v>-33</v>
      </c>
      <c r="J73" s="44">
        <v>0</v>
      </c>
      <c r="K73" s="44">
        <v>28</v>
      </c>
      <c r="L73" s="44">
        <v>0</v>
      </c>
      <c r="M73" s="44">
        <v>-25</v>
      </c>
      <c r="N73" s="44">
        <v>0</v>
      </c>
      <c r="O73" s="44">
        <v>-1</v>
      </c>
      <c r="P73" s="44">
        <v>8</v>
      </c>
      <c r="Q73" s="44">
        <v>66</v>
      </c>
    </row>
    <row r="74" spans="2:19" ht="15" customHeight="1">
      <c r="B74" s="43">
        <v>40268</v>
      </c>
      <c r="C74" s="44">
        <v>0</v>
      </c>
      <c r="D74" s="44">
        <v>0</v>
      </c>
      <c r="E74" s="44">
        <v>0</v>
      </c>
      <c r="F74" s="44">
        <v>-559</v>
      </c>
      <c r="G74" s="44">
        <v>0</v>
      </c>
      <c r="H74" s="44">
        <v>0</v>
      </c>
      <c r="I74" s="44">
        <v>-383</v>
      </c>
      <c r="J74" s="44">
        <v>0</v>
      </c>
      <c r="K74" s="44">
        <v>-1539</v>
      </c>
      <c r="L74" s="44">
        <v>-3</v>
      </c>
      <c r="M74" s="44">
        <v>-320</v>
      </c>
      <c r="N74" s="44">
        <v>0</v>
      </c>
      <c r="O74" s="44">
        <v>-2</v>
      </c>
      <c r="P74" s="44">
        <v>333</v>
      </c>
      <c r="Q74" s="44">
        <v>2473</v>
      </c>
      <c r="S74" s="47"/>
    </row>
    <row r="75" spans="2:19" ht="15" customHeight="1">
      <c r="B75" s="43">
        <v>40298</v>
      </c>
      <c r="C75" s="44">
        <v>0</v>
      </c>
      <c r="D75" s="44">
        <v>0</v>
      </c>
      <c r="E75" s="44">
        <v>0</v>
      </c>
      <c r="F75" s="44">
        <v>-190</v>
      </c>
      <c r="G75" s="44">
        <v>0</v>
      </c>
      <c r="H75" s="44">
        <v>0</v>
      </c>
      <c r="I75" s="44">
        <v>-174</v>
      </c>
      <c r="J75" s="44">
        <v>0</v>
      </c>
      <c r="K75" s="44">
        <v>-166</v>
      </c>
      <c r="L75" s="44">
        <v>-1</v>
      </c>
      <c r="M75" s="44">
        <v>-150</v>
      </c>
      <c r="N75" s="44">
        <v>-2</v>
      </c>
      <c r="O75" s="44">
        <v>-5</v>
      </c>
      <c r="P75" s="44">
        <v>275</v>
      </c>
      <c r="Q75" s="44">
        <v>413</v>
      </c>
    </row>
    <row r="76" spans="2:19" ht="15" customHeight="1">
      <c r="B76" s="43">
        <v>40329</v>
      </c>
      <c r="C76" s="44">
        <v>0</v>
      </c>
      <c r="D76" s="44">
        <v>0</v>
      </c>
      <c r="E76" s="44">
        <v>0</v>
      </c>
      <c r="F76" s="44">
        <v>-86</v>
      </c>
      <c r="G76" s="44">
        <v>0</v>
      </c>
      <c r="H76" s="44">
        <v>0</v>
      </c>
      <c r="I76" s="44">
        <v>-104</v>
      </c>
      <c r="J76" s="44">
        <v>0</v>
      </c>
      <c r="K76" s="44">
        <v>118</v>
      </c>
      <c r="L76" s="44">
        <v>0</v>
      </c>
      <c r="M76" s="44">
        <v>-53</v>
      </c>
      <c r="N76" s="44">
        <v>0</v>
      </c>
      <c r="O76" s="44">
        <v>-4</v>
      </c>
      <c r="P76" s="44">
        <v>115</v>
      </c>
      <c r="Q76" s="44">
        <v>14</v>
      </c>
    </row>
    <row r="77" spans="2:19" ht="15" customHeight="1">
      <c r="B77" s="43">
        <v>40359</v>
      </c>
      <c r="C77" s="44">
        <v>0</v>
      </c>
      <c r="D77" s="44">
        <v>0</v>
      </c>
      <c r="E77" s="44">
        <v>0</v>
      </c>
      <c r="F77" s="44">
        <v>-102</v>
      </c>
      <c r="G77" s="44">
        <v>0</v>
      </c>
      <c r="H77" s="44">
        <v>0</v>
      </c>
      <c r="I77" s="44">
        <v>-133</v>
      </c>
      <c r="J77" s="44">
        <v>0</v>
      </c>
      <c r="K77" s="44">
        <v>157</v>
      </c>
      <c r="L77" s="44">
        <v>-1</v>
      </c>
      <c r="M77" s="44">
        <v>-77</v>
      </c>
      <c r="N77" s="44">
        <v>0</v>
      </c>
      <c r="O77" s="44">
        <v>-3</v>
      </c>
      <c r="P77" s="44">
        <v>105</v>
      </c>
      <c r="Q77" s="44">
        <v>54</v>
      </c>
      <c r="S77" s="47"/>
    </row>
    <row r="78" spans="2:19" ht="15" customHeight="1">
      <c r="B78" s="43">
        <v>40390</v>
      </c>
      <c r="C78" s="44">
        <v>0</v>
      </c>
      <c r="D78" s="44">
        <v>0</v>
      </c>
      <c r="E78" s="44">
        <v>0</v>
      </c>
      <c r="F78" s="44">
        <v>-109</v>
      </c>
      <c r="G78" s="44">
        <v>0</v>
      </c>
      <c r="H78" s="44">
        <v>0</v>
      </c>
      <c r="I78" s="44">
        <v>-76</v>
      </c>
      <c r="J78" s="44">
        <v>0</v>
      </c>
      <c r="K78" s="44">
        <v>260</v>
      </c>
      <c r="L78" s="44">
        <v>-2</v>
      </c>
      <c r="M78" s="44">
        <v>-72</v>
      </c>
      <c r="N78" s="44">
        <v>0</v>
      </c>
      <c r="O78" s="44">
        <v>-2</v>
      </c>
      <c r="P78" s="44">
        <v>1</v>
      </c>
      <c r="Q78" s="44">
        <v>0</v>
      </c>
    </row>
    <row r="79" spans="2:19" ht="15" customHeight="1">
      <c r="B79" s="43">
        <v>40421</v>
      </c>
      <c r="C79" s="44">
        <v>0</v>
      </c>
      <c r="D79" s="44">
        <v>0</v>
      </c>
      <c r="E79" s="44">
        <v>0</v>
      </c>
      <c r="F79" s="44">
        <v>-146</v>
      </c>
      <c r="G79" s="44">
        <v>0</v>
      </c>
      <c r="H79" s="44">
        <v>0</v>
      </c>
      <c r="I79" s="44">
        <v>-146</v>
      </c>
      <c r="J79" s="44">
        <v>0</v>
      </c>
      <c r="K79" s="44">
        <v>203</v>
      </c>
      <c r="L79" s="44">
        <v>0</v>
      </c>
      <c r="M79" s="44">
        <v>-84</v>
      </c>
      <c r="N79" s="44">
        <v>0</v>
      </c>
      <c r="O79" s="44">
        <v>-3</v>
      </c>
      <c r="P79" s="44">
        <v>176</v>
      </c>
      <c r="Q79" s="44">
        <v>0</v>
      </c>
    </row>
    <row r="80" spans="2:19" ht="15" customHeight="1">
      <c r="B80" s="43">
        <v>40451</v>
      </c>
      <c r="C80" s="44">
        <v>0</v>
      </c>
      <c r="D80" s="44">
        <v>0</v>
      </c>
      <c r="E80" s="44">
        <v>0</v>
      </c>
      <c r="F80" s="44">
        <v>-462</v>
      </c>
      <c r="G80" s="44">
        <v>0</v>
      </c>
      <c r="H80" s="44">
        <v>0</v>
      </c>
      <c r="I80" s="44">
        <v>-277</v>
      </c>
      <c r="J80" s="44">
        <v>0</v>
      </c>
      <c r="K80" s="44">
        <v>-18</v>
      </c>
      <c r="L80" s="44">
        <v>-7</v>
      </c>
      <c r="M80" s="44">
        <v>-280</v>
      </c>
      <c r="N80" s="44">
        <v>-1</v>
      </c>
      <c r="O80" s="44">
        <v>-9</v>
      </c>
      <c r="P80" s="44">
        <v>1054</v>
      </c>
      <c r="Q80" s="44">
        <v>0</v>
      </c>
      <c r="S80" s="47"/>
    </row>
    <row r="81" spans="2:19" ht="15" customHeight="1">
      <c r="B81" s="43">
        <v>40482</v>
      </c>
      <c r="C81" s="44">
        <v>0</v>
      </c>
      <c r="D81" s="44">
        <v>0</v>
      </c>
      <c r="E81" s="44">
        <v>0</v>
      </c>
      <c r="F81" s="44">
        <v>-244</v>
      </c>
      <c r="G81" s="44">
        <v>0</v>
      </c>
      <c r="H81" s="44">
        <v>0</v>
      </c>
      <c r="I81" s="44">
        <v>-106</v>
      </c>
      <c r="J81" s="44">
        <v>0</v>
      </c>
      <c r="K81" s="44">
        <v>149</v>
      </c>
      <c r="L81" s="44">
        <v>-2</v>
      </c>
      <c r="M81" s="44">
        <v>-137</v>
      </c>
      <c r="N81" s="44">
        <v>0</v>
      </c>
      <c r="O81" s="44">
        <v>-3</v>
      </c>
      <c r="P81" s="44">
        <v>343</v>
      </c>
      <c r="Q81" s="44">
        <v>0</v>
      </c>
    </row>
    <row r="82" spans="2:19" ht="15" customHeight="1">
      <c r="B82" s="43">
        <v>40512</v>
      </c>
      <c r="C82" s="44">
        <v>0</v>
      </c>
      <c r="D82" s="44">
        <v>0</v>
      </c>
      <c r="E82" s="44">
        <v>0</v>
      </c>
      <c r="F82" s="44">
        <v>-171</v>
      </c>
      <c r="G82" s="44">
        <v>0</v>
      </c>
      <c r="H82" s="44">
        <v>0</v>
      </c>
      <c r="I82" s="44">
        <v>-33</v>
      </c>
      <c r="J82" s="44">
        <v>0</v>
      </c>
      <c r="K82" s="44">
        <v>237</v>
      </c>
      <c r="L82" s="44">
        <v>0</v>
      </c>
      <c r="M82" s="44">
        <v>-120</v>
      </c>
      <c r="N82" s="44">
        <v>0</v>
      </c>
      <c r="O82" s="44">
        <v>-4</v>
      </c>
      <c r="P82" s="44">
        <v>91</v>
      </c>
      <c r="Q82" s="44">
        <v>0</v>
      </c>
    </row>
    <row r="83" spans="2:19" ht="15" customHeight="1">
      <c r="B83" s="43">
        <v>40543</v>
      </c>
      <c r="C83" s="44">
        <v>0</v>
      </c>
      <c r="D83" s="44">
        <v>0</v>
      </c>
      <c r="E83" s="44">
        <v>0</v>
      </c>
      <c r="F83" s="44">
        <v>-433</v>
      </c>
      <c r="G83" s="44">
        <v>0</v>
      </c>
      <c r="H83" s="44">
        <v>0</v>
      </c>
      <c r="I83" s="44">
        <v>-272</v>
      </c>
      <c r="J83" s="44">
        <v>0</v>
      </c>
      <c r="K83" s="44">
        <v>129</v>
      </c>
      <c r="L83" s="44">
        <v>-3</v>
      </c>
      <c r="M83" s="44">
        <v>-208</v>
      </c>
      <c r="N83" s="44">
        <v>-2</v>
      </c>
      <c r="O83" s="44">
        <v>-3</v>
      </c>
      <c r="P83" s="44">
        <v>792</v>
      </c>
      <c r="Q83" s="44">
        <v>0</v>
      </c>
      <c r="S83" s="47"/>
    </row>
    <row r="84" spans="2:19" ht="15" customHeight="1">
      <c r="B84" s="43">
        <v>40574</v>
      </c>
      <c r="C84" s="44">
        <v>0</v>
      </c>
      <c r="D84" s="44">
        <v>0</v>
      </c>
      <c r="E84" s="44">
        <v>0</v>
      </c>
      <c r="F84" s="44">
        <v>-108</v>
      </c>
      <c r="G84" s="44">
        <v>0</v>
      </c>
      <c r="H84" s="44">
        <v>0</v>
      </c>
      <c r="I84" s="44">
        <v>-20</v>
      </c>
      <c r="J84" s="44">
        <v>0</v>
      </c>
      <c r="K84" s="44">
        <v>181</v>
      </c>
      <c r="L84" s="44">
        <v>0</v>
      </c>
      <c r="M84" s="44">
        <v>-53</v>
      </c>
      <c r="N84" s="44">
        <v>-1</v>
      </c>
      <c r="O84" s="44">
        <v>-5</v>
      </c>
      <c r="P84" s="44">
        <v>6</v>
      </c>
      <c r="Q84" s="44">
        <v>0</v>
      </c>
    </row>
    <row r="85" spans="2:19" ht="15" customHeight="1">
      <c r="B85" s="43">
        <v>40602</v>
      </c>
      <c r="C85" s="44">
        <v>0</v>
      </c>
      <c r="D85" s="44">
        <v>0</v>
      </c>
      <c r="E85" s="44">
        <v>0</v>
      </c>
      <c r="F85" s="44">
        <v>-79</v>
      </c>
      <c r="G85" s="44">
        <v>0</v>
      </c>
      <c r="H85" s="44">
        <v>0</v>
      </c>
      <c r="I85" s="44">
        <v>-48</v>
      </c>
      <c r="J85" s="44">
        <v>0</v>
      </c>
      <c r="K85" s="44">
        <v>80</v>
      </c>
      <c r="L85" s="44">
        <v>-2</v>
      </c>
      <c r="M85" s="44">
        <v>-62</v>
      </c>
      <c r="N85" s="44">
        <v>0</v>
      </c>
      <c r="O85" s="44">
        <v>-2</v>
      </c>
      <c r="P85" s="44">
        <v>113</v>
      </c>
      <c r="Q85" s="44">
        <v>0</v>
      </c>
    </row>
    <row r="86" spans="2:19" ht="15" customHeight="1">
      <c r="B86" s="43">
        <v>40633</v>
      </c>
      <c r="C86" s="44">
        <v>0</v>
      </c>
      <c r="D86" s="44">
        <v>0</v>
      </c>
      <c r="E86" s="44">
        <v>0</v>
      </c>
      <c r="F86" s="44">
        <v>-132</v>
      </c>
      <c r="G86" s="44">
        <v>0</v>
      </c>
      <c r="H86" s="44">
        <v>0</v>
      </c>
      <c r="I86" s="44">
        <v>-63</v>
      </c>
      <c r="J86" s="44">
        <v>0</v>
      </c>
      <c r="K86" s="44">
        <v>23</v>
      </c>
      <c r="L86" s="44">
        <v>-1</v>
      </c>
      <c r="M86" s="44">
        <v>-86</v>
      </c>
      <c r="N86" s="44">
        <v>0</v>
      </c>
      <c r="O86" s="44">
        <v>-10</v>
      </c>
      <c r="P86" s="44">
        <v>71</v>
      </c>
      <c r="Q86" s="44">
        <v>198</v>
      </c>
      <c r="S86" s="47"/>
    </row>
    <row r="87" spans="2:19" ht="15" customHeight="1">
      <c r="B87" s="43">
        <v>40663</v>
      </c>
      <c r="C87" s="44">
        <v>0</v>
      </c>
      <c r="D87" s="44">
        <v>0</v>
      </c>
      <c r="E87" s="44">
        <v>0</v>
      </c>
      <c r="F87" s="44">
        <v>-160</v>
      </c>
      <c r="G87" s="44">
        <v>0</v>
      </c>
      <c r="H87" s="44">
        <v>0</v>
      </c>
      <c r="I87" s="44">
        <v>-186</v>
      </c>
      <c r="J87" s="44">
        <v>0</v>
      </c>
      <c r="K87" s="44">
        <v>152</v>
      </c>
      <c r="L87" s="44">
        <v>-7</v>
      </c>
      <c r="M87" s="44">
        <v>-139</v>
      </c>
      <c r="N87" s="44">
        <v>-1</v>
      </c>
      <c r="O87" s="44">
        <v>-5</v>
      </c>
      <c r="P87" s="44">
        <v>346</v>
      </c>
      <c r="Q87" s="44">
        <v>0</v>
      </c>
    </row>
    <row r="88" spans="2:19" ht="15" customHeight="1">
      <c r="B88" s="43">
        <v>40694</v>
      </c>
      <c r="C88" s="44">
        <v>0</v>
      </c>
      <c r="D88" s="44">
        <v>0</v>
      </c>
      <c r="E88" s="44">
        <v>0</v>
      </c>
      <c r="F88" s="44">
        <v>-95</v>
      </c>
      <c r="G88" s="44">
        <v>0</v>
      </c>
      <c r="H88" s="44">
        <v>0</v>
      </c>
      <c r="I88" s="44">
        <v>-81</v>
      </c>
      <c r="J88" s="44">
        <v>0</v>
      </c>
      <c r="K88" s="44">
        <v>198</v>
      </c>
      <c r="L88" s="44">
        <v>0</v>
      </c>
      <c r="M88" s="44">
        <v>-93</v>
      </c>
      <c r="N88" s="44">
        <v>0</v>
      </c>
      <c r="O88" s="44">
        <v>-1</v>
      </c>
      <c r="P88" s="44">
        <v>72</v>
      </c>
      <c r="Q88" s="44">
        <v>0</v>
      </c>
    </row>
    <row r="89" spans="2:19" ht="15" customHeight="1">
      <c r="B89" s="43">
        <v>40724</v>
      </c>
      <c r="C89" s="44">
        <v>0</v>
      </c>
      <c r="D89" s="44">
        <v>0</v>
      </c>
      <c r="E89" s="44">
        <v>0</v>
      </c>
      <c r="F89" s="44">
        <v>-173</v>
      </c>
      <c r="G89" s="44">
        <v>0</v>
      </c>
      <c r="H89" s="44">
        <v>0</v>
      </c>
      <c r="I89" s="44">
        <v>-58</v>
      </c>
      <c r="J89" s="44">
        <v>0</v>
      </c>
      <c r="K89" s="44">
        <v>313</v>
      </c>
      <c r="L89" s="44">
        <v>0</v>
      </c>
      <c r="M89" s="44">
        <v>-86</v>
      </c>
      <c r="N89" s="44">
        <v>-3</v>
      </c>
      <c r="O89" s="44">
        <v>-3</v>
      </c>
      <c r="P89" s="44">
        <v>10</v>
      </c>
      <c r="Q89" s="44">
        <v>0</v>
      </c>
      <c r="S89" s="47"/>
    </row>
    <row r="90" spans="2:19" ht="15" customHeight="1">
      <c r="B90" s="43">
        <v>40755</v>
      </c>
      <c r="C90" s="44">
        <v>0</v>
      </c>
      <c r="D90" s="44">
        <v>0</v>
      </c>
      <c r="E90" s="44">
        <v>0</v>
      </c>
      <c r="F90" s="44">
        <v>-120</v>
      </c>
      <c r="G90" s="44">
        <v>0</v>
      </c>
      <c r="H90" s="44">
        <v>0</v>
      </c>
      <c r="I90" s="44">
        <v>-17</v>
      </c>
      <c r="J90" s="44">
        <v>0</v>
      </c>
      <c r="K90" s="44">
        <v>203</v>
      </c>
      <c r="L90" s="44">
        <v>0</v>
      </c>
      <c r="M90" s="44">
        <v>-66</v>
      </c>
      <c r="N90" s="44">
        <v>-1</v>
      </c>
      <c r="O90" s="44">
        <v>-7</v>
      </c>
      <c r="P90" s="44">
        <v>7</v>
      </c>
      <c r="Q90" s="44">
        <v>1</v>
      </c>
    </row>
    <row r="91" spans="2:19" ht="15" customHeight="1">
      <c r="B91" s="43">
        <v>40786</v>
      </c>
      <c r="C91" s="44">
        <v>0</v>
      </c>
      <c r="D91" s="44">
        <v>0</v>
      </c>
      <c r="E91" s="44">
        <v>0</v>
      </c>
      <c r="F91" s="44">
        <v>-98</v>
      </c>
      <c r="G91" s="44">
        <v>0</v>
      </c>
      <c r="H91" s="44">
        <v>0</v>
      </c>
      <c r="I91" s="44">
        <v>-58</v>
      </c>
      <c r="J91" s="44">
        <v>0</v>
      </c>
      <c r="K91" s="44">
        <v>198</v>
      </c>
      <c r="L91" s="44">
        <v>-1</v>
      </c>
      <c r="M91" s="44">
        <v>-36</v>
      </c>
      <c r="N91" s="44">
        <v>-3</v>
      </c>
      <c r="O91" s="44">
        <v>-2</v>
      </c>
      <c r="P91" s="44">
        <v>0</v>
      </c>
      <c r="Q91" s="44">
        <v>0</v>
      </c>
      <c r="S91" s="47"/>
    </row>
    <row r="92" spans="2:19" ht="15" customHeight="1">
      <c r="B92" s="43">
        <v>40816</v>
      </c>
      <c r="C92" s="44">
        <v>0</v>
      </c>
      <c r="D92" s="44">
        <v>0</v>
      </c>
      <c r="E92" s="44">
        <v>0</v>
      </c>
      <c r="F92" s="44">
        <v>-159</v>
      </c>
      <c r="G92" s="44">
        <v>0</v>
      </c>
      <c r="H92" s="44">
        <v>0</v>
      </c>
      <c r="I92" s="44">
        <v>-88</v>
      </c>
      <c r="J92" s="44">
        <v>0</v>
      </c>
      <c r="K92" s="44">
        <v>217</v>
      </c>
      <c r="L92" s="44">
        <v>2</v>
      </c>
      <c r="M92" s="44">
        <v>-77</v>
      </c>
      <c r="N92" s="44">
        <v>-4</v>
      </c>
      <c r="O92" s="44">
        <v>-1</v>
      </c>
      <c r="P92" s="44">
        <v>110</v>
      </c>
      <c r="Q92" s="44">
        <v>0</v>
      </c>
      <c r="S92" s="47"/>
    </row>
    <row r="93" spans="2:19" ht="15" customHeight="1">
      <c r="B93" s="43">
        <v>40847</v>
      </c>
      <c r="C93" s="44">
        <v>0</v>
      </c>
      <c r="D93" s="44">
        <v>0</v>
      </c>
      <c r="E93" s="44">
        <v>0</v>
      </c>
      <c r="F93" s="44">
        <v>-240</v>
      </c>
      <c r="G93" s="44">
        <v>0</v>
      </c>
      <c r="H93" s="44">
        <v>0</v>
      </c>
      <c r="I93" s="44">
        <v>-153</v>
      </c>
      <c r="J93" s="44">
        <v>0</v>
      </c>
      <c r="K93" s="44">
        <v>193</v>
      </c>
      <c r="L93" s="44">
        <v>-4</v>
      </c>
      <c r="M93" s="44">
        <v>-116</v>
      </c>
      <c r="N93" s="44">
        <v>-2</v>
      </c>
      <c r="O93" s="44">
        <v>-1</v>
      </c>
      <c r="P93" s="44">
        <v>323</v>
      </c>
      <c r="Q93" s="44">
        <v>0</v>
      </c>
    </row>
    <row r="94" spans="2:19" ht="15" customHeight="1">
      <c r="B94" s="43">
        <v>40877</v>
      </c>
      <c r="C94" s="44">
        <v>0</v>
      </c>
      <c r="D94" s="44">
        <v>0</v>
      </c>
      <c r="E94" s="44">
        <v>0</v>
      </c>
      <c r="F94" s="44">
        <v>-263</v>
      </c>
      <c r="G94" s="44">
        <v>0</v>
      </c>
      <c r="H94" s="44">
        <v>0</v>
      </c>
      <c r="I94" s="44">
        <v>-156</v>
      </c>
      <c r="J94" s="44">
        <v>0</v>
      </c>
      <c r="K94" s="44">
        <v>116</v>
      </c>
      <c r="L94" s="44">
        <v>-1</v>
      </c>
      <c r="M94" s="44">
        <v>-131</v>
      </c>
      <c r="N94" s="44">
        <v>-2</v>
      </c>
      <c r="O94" s="44">
        <v>-1</v>
      </c>
      <c r="P94" s="44">
        <v>438</v>
      </c>
      <c r="Q94" s="44">
        <v>0</v>
      </c>
    </row>
    <row r="95" spans="2:19" ht="15" customHeight="1">
      <c r="B95" s="43">
        <v>40908</v>
      </c>
      <c r="C95" s="44">
        <v>0</v>
      </c>
      <c r="D95" s="44">
        <v>0</v>
      </c>
      <c r="E95" s="44">
        <v>0</v>
      </c>
      <c r="F95" s="44">
        <v>-240</v>
      </c>
      <c r="G95" s="44">
        <v>0</v>
      </c>
      <c r="H95" s="44">
        <v>0</v>
      </c>
      <c r="I95" s="44">
        <v>-103</v>
      </c>
      <c r="J95" s="44">
        <v>0</v>
      </c>
      <c r="K95" s="44">
        <v>216</v>
      </c>
      <c r="L95" s="44">
        <v>-1</v>
      </c>
      <c r="M95" s="44">
        <v>-145</v>
      </c>
      <c r="N95" s="44">
        <v>-6</v>
      </c>
      <c r="O95" s="44">
        <v>-3</v>
      </c>
      <c r="P95" s="44">
        <v>282</v>
      </c>
      <c r="Q95" s="44">
        <v>0</v>
      </c>
      <c r="S95" s="47"/>
    </row>
    <row r="96" spans="2:19" ht="15" customHeight="1">
      <c r="B96" s="43">
        <v>40939</v>
      </c>
      <c r="C96" s="44">
        <v>0</v>
      </c>
      <c r="D96" s="44">
        <v>0</v>
      </c>
      <c r="E96" s="44">
        <v>0</v>
      </c>
      <c r="F96" s="44">
        <v>-116</v>
      </c>
      <c r="G96" s="44">
        <v>0</v>
      </c>
      <c r="H96" s="44">
        <v>0</v>
      </c>
      <c r="I96" s="44">
        <v>-48</v>
      </c>
      <c r="J96" s="44">
        <v>0</v>
      </c>
      <c r="K96" s="44">
        <v>78</v>
      </c>
      <c r="L96" s="44">
        <v>-1</v>
      </c>
      <c r="M96" s="44">
        <v>-48</v>
      </c>
      <c r="N96" s="44">
        <v>0</v>
      </c>
      <c r="O96" s="44">
        <v>0</v>
      </c>
      <c r="P96" s="44">
        <v>134</v>
      </c>
      <c r="Q96" s="44">
        <v>1</v>
      </c>
    </row>
    <row r="97" spans="2:19" ht="15" customHeight="1">
      <c r="B97" s="43">
        <v>40968</v>
      </c>
      <c r="C97" s="44">
        <v>0</v>
      </c>
      <c r="D97" s="44">
        <v>0</v>
      </c>
      <c r="E97" s="44">
        <v>0</v>
      </c>
      <c r="F97" s="44">
        <v>-47</v>
      </c>
      <c r="G97" s="44">
        <v>0</v>
      </c>
      <c r="H97" s="44">
        <v>0</v>
      </c>
      <c r="I97" s="44">
        <v>-16</v>
      </c>
      <c r="J97" s="44">
        <v>0</v>
      </c>
      <c r="K97" s="44">
        <v>91</v>
      </c>
      <c r="L97" s="44">
        <v>-3</v>
      </c>
      <c r="M97" s="44">
        <v>-75</v>
      </c>
      <c r="N97" s="44">
        <v>0</v>
      </c>
      <c r="O97" s="44">
        <v>0</v>
      </c>
      <c r="P97" s="44">
        <v>37</v>
      </c>
      <c r="Q97" s="44">
        <v>13</v>
      </c>
    </row>
    <row r="98" spans="2:19" ht="15" customHeight="1">
      <c r="B98" s="43">
        <v>40999</v>
      </c>
      <c r="C98" s="44">
        <v>0</v>
      </c>
      <c r="D98" s="44">
        <v>0</v>
      </c>
      <c r="E98" s="44">
        <v>0</v>
      </c>
      <c r="F98" s="44">
        <v>-256</v>
      </c>
      <c r="G98" s="44">
        <v>0</v>
      </c>
      <c r="H98" s="44">
        <v>0</v>
      </c>
      <c r="I98" s="44">
        <v>-172</v>
      </c>
      <c r="J98" s="44">
        <v>0</v>
      </c>
      <c r="K98" s="44">
        <v>136</v>
      </c>
      <c r="L98" s="44">
        <v>-2</v>
      </c>
      <c r="M98" s="44">
        <v>-169</v>
      </c>
      <c r="N98" s="44">
        <v>0</v>
      </c>
      <c r="O98" s="44">
        <v>0</v>
      </c>
      <c r="P98" s="44">
        <v>463</v>
      </c>
      <c r="Q98" s="44">
        <v>0</v>
      </c>
      <c r="S98" s="47"/>
    </row>
    <row r="99" spans="2:19" ht="15" customHeight="1">
      <c r="B99" s="43">
        <v>41029</v>
      </c>
      <c r="C99" s="44">
        <v>0</v>
      </c>
      <c r="D99" s="44">
        <v>0</v>
      </c>
      <c r="E99" s="44">
        <v>0</v>
      </c>
      <c r="F99" s="44">
        <v>-174</v>
      </c>
      <c r="G99" s="44">
        <v>0</v>
      </c>
      <c r="H99" s="44">
        <v>0</v>
      </c>
      <c r="I99" s="44">
        <v>-107</v>
      </c>
      <c r="J99" s="44">
        <v>0</v>
      </c>
      <c r="K99" s="44">
        <v>150</v>
      </c>
      <c r="L99" s="44">
        <v>1</v>
      </c>
      <c r="M99" s="44">
        <v>-221</v>
      </c>
      <c r="N99" s="44">
        <v>-1</v>
      </c>
      <c r="O99" s="44">
        <v>-3</v>
      </c>
      <c r="P99" s="44">
        <v>355</v>
      </c>
      <c r="Q99" s="44">
        <v>0</v>
      </c>
    </row>
    <row r="100" spans="2:19" ht="15" customHeight="1">
      <c r="B100" s="43">
        <v>41060</v>
      </c>
      <c r="C100" s="44">
        <v>0</v>
      </c>
      <c r="D100" s="44">
        <v>0</v>
      </c>
      <c r="E100" s="44">
        <v>0</v>
      </c>
      <c r="F100" s="44">
        <v>-143</v>
      </c>
      <c r="G100" s="44">
        <v>0</v>
      </c>
      <c r="H100" s="44">
        <v>0</v>
      </c>
      <c r="I100" s="44">
        <v>-85</v>
      </c>
      <c r="J100" s="44">
        <v>0</v>
      </c>
      <c r="K100" s="44">
        <v>272</v>
      </c>
      <c r="L100" s="44">
        <v>2</v>
      </c>
      <c r="M100" s="44">
        <v>-104</v>
      </c>
      <c r="N100" s="44">
        <v>0</v>
      </c>
      <c r="O100" s="44">
        <v>-3</v>
      </c>
      <c r="P100" s="44">
        <v>59</v>
      </c>
      <c r="Q100" s="44">
        <v>2</v>
      </c>
    </row>
    <row r="101" spans="2:19" ht="15" customHeight="1">
      <c r="B101" s="43">
        <v>41090</v>
      </c>
      <c r="C101" s="44">
        <v>0</v>
      </c>
      <c r="D101" s="44">
        <v>0</v>
      </c>
      <c r="E101" s="44">
        <v>0</v>
      </c>
      <c r="F101" s="44">
        <v>-85</v>
      </c>
      <c r="G101" s="44">
        <v>0</v>
      </c>
      <c r="H101" s="44">
        <v>0</v>
      </c>
      <c r="I101" s="44">
        <v>-127</v>
      </c>
      <c r="J101" s="44">
        <v>0</v>
      </c>
      <c r="K101" s="44">
        <v>211</v>
      </c>
      <c r="L101" s="44">
        <v>-5</v>
      </c>
      <c r="M101" s="44">
        <v>-113</v>
      </c>
      <c r="N101" s="44">
        <v>-1</v>
      </c>
      <c r="O101" s="44">
        <v>-4</v>
      </c>
      <c r="P101" s="44">
        <v>124</v>
      </c>
      <c r="Q101" s="44">
        <v>0</v>
      </c>
      <c r="S101" s="47"/>
    </row>
    <row r="102" spans="2:19" ht="15" customHeight="1">
      <c r="B102" s="43">
        <v>41121</v>
      </c>
      <c r="C102" s="44">
        <v>0</v>
      </c>
      <c r="D102" s="44">
        <v>0</v>
      </c>
      <c r="E102" s="44">
        <v>0</v>
      </c>
      <c r="F102" s="44">
        <v>-171</v>
      </c>
      <c r="G102" s="44">
        <v>0</v>
      </c>
      <c r="H102" s="44">
        <v>0</v>
      </c>
      <c r="I102" s="44">
        <v>-111</v>
      </c>
      <c r="J102" s="44">
        <v>0</v>
      </c>
      <c r="K102" s="44">
        <v>298</v>
      </c>
      <c r="L102" s="44">
        <v>-2</v>
      </c>
      <c r="M102" s="44">
        <v>-36</v>
      </c>
      <c r="N102" s="44">
        <v>0</v>
      </c>
      <c r="O102" s="44">
        <v>-1</v>
      </c>
      <c r="P102" s="44">
        <v>23</v>
      </c>
      <c r="Q102" s="44">
        <v>0</v>
      </c>
    </row>
    <row r="103" spans="2:19" ht="15" customHeight="1">
      <c r="B103" s="43">
        <v>41152</v>
      </c>
      <c r="C103" s="44">
        <v>0</v>
      </c>
      <c r="D103" s="44">
        <v>0</v>
      </c>
      <c r="E103" s="44">
        <v>0</v>
      </c>
      <c r="F103" s="44">
        <v>-154</v>
      </c>
      <c r="G103" s="44">
        <v>0</v>
      </c>
      <c r="H103" s="44">
        <v>0</v>
      </c>
      <c r="I103" s="44">
        <v>-63</v>
      </c>
      <c r="J103" s="44">
        <v>0</v>
      </c>
      <c r="K103" s="44">
        <v>276</v>
      </c>
      <c r="L103" s="44">
        <v>-8</v>
      </c>
      <c r="M103" s="44">
        <v>-64</v>
      </c>
      <c r="N103" s="44">
        <v>0</v>
      </c>
      <c r="O103" s="44">
        <v>0</v>
      </c>
      <c r="P103" s="44">
        <v>13</v>
      </c>
      <c r="Q103" s="44">
        <v>0</v>
      </c>
    </row>
    <row r="104" spans="2:19" ht="15" customHeight="1">
      <c r="B104" s="43">
        <v>41182</v>
      </c>
      <c r="C104" s="44">
        <v>0</v>
      </c>
      <c r="D104" s="44">
        <v>0</v>
      </c>
      <c r="E104" s="44">
        <v>0</v>
      </c>
      <c r="F104" s="44">
        <v>-26</v>
      </c>
      <c r="G104" s="44">
        <v>0</v>
      </c>
      <c r="H104" s="44">
        <v>0</v>
      </c>
      <c r="I104" s="44">
        <v>-72</v>
      </c>
      <c r="J104" s="44">
        <v>0</v>
      </c>
      <c r="K104" s="44">
        <v>110</v>
      </c>
      <c r="L104" s="44">
        <v>-2</v>
      </c>
      <c r="M104" s="44">
        <v>-47</v>
      </c>
      <c r="N104" s="44">
        <v>0</v>
      </c>
      <c r="O104" s="44">
        <v>-1</v>
      </c>
      <c r="P104" s="44">
        <v>38</v>
      </c>
      <c r="Q104" s="44">
        <v>0</v>
      </c>
      <c r="S104" s="47"/>
    </row>
    <row r="105" spans="2:19" ht="15" customHeight="1">
      <c r="B105" s="43">
        <v>41213</v>
      </c>
      <c r="C105" s="44">
        <v>0</v>
      </c>
      <c r="D105" s="44">
        <v>0</v>
      </c>
      <c r="E105" s="44">
        <v>0</v>
      </c>
      <c r="F105" s="44">
        <v>-456</v>
      </c>
      <c r="G105" s="44">
        <v>0</v>
      </c>
      <c r="H105" s="44">
        <v>0</v>
      </c>
      <c r="I105" s="44">
        <v>-428</v>
      </c>
      <c r="J105" s="44">
        <v>0</v>
      </c>
      <c r="K105" s="44">
        <v>56</v>
      </c>
      <c r="L105" s="44">
        <v>-3</v>
      </c>
      <c r="M105" s="44">
        <v>-276</v>
      </c>
      <c r="N105" s="44">
        <v>0</v>
      </c>
      <c r="O105" s="44">
        <v>-2</v>
      </c>
      <c r="P105" s="44">
        <v>1109</v>
      </c>
      <c r="Q105" s="44">
        <v>0</v>
      </c>
    </row>
    <row r="106" spans="2:19" ht="15" customHeight="1">
      <c r="B106" s="43">
        <v>41243</v>
      </c>
      <c r="C106" s="44">
        <v>0</v>
      </c>
      <c r="D106" s="44">
        <v>0</v>
      </c>
      <c r="E106" s="44">
        <v>0</v>
      </c>
      <c r="F106" s="44">
        <v>-483</v>
      </c>
      <c r="G106" s="44">
        <v>0</v>
      </c>
      <c r="H106" s="44">
        <v>0</v>
      </c>
      <c r="I106" s="44">
        <v>-205</v>
      </c>
      <c r="J106" s="44">
        <v>0</v>
      </c>
      <c r="K106" s="44">
        <v>236</v>
      </c>
      <c r="L106" s="44">
        <v>-4</v>
      </c>
      <c r="M106" s="44">
        <v>-134</v>
      </c>
      <c r="N106" s="44">
        <v>-1</v>
      </c>
      <c r="O106" s="44">
        <v>0</v>
      </c>
      <c r="P106" s="44">
        <v>590</v>
      </c>
      <c r="Q106" s="44">
        <v>1</v>
      </c>
    </row>
    <row r="107" spans="2:19" ht="15" customHeight="1">
      <c r="B107" s="43">
        <v>41274</v>
      </c>
      <c r="C107" s="44">
        <v>0</v>
      </c>
      <c r="D107" s="44">
        <v>0</v>
      </c>
      <c r="E107" s="44">
        <v>0</v>
      </c>
      <c r="F107" s="44">
        <v>-248</v>
      </c>
      <c r="G107" s="44">
        <v>0</v>
      </c>
      <c r="H107" s="44">
        <v>0</v>
      </c>
      <c r="I107" s="44">
        <v>-183</v>
      </c>
      <c r="J107" s="44">
        <v>0</v>
      </c>
      <c r="K107" s="44">
        <v>72</v>
      </c>
      <c r="L107" s="44">
        <v>-1</v>
      </c>
      <c r="M107" s="44">
        <v>-151</v>
      </c>
      <c r="N107" s="44">
        <v>0</v>
      </c>
      <c r="O107" s="44">
        <v>-1</v>
      </c>
      <c r="P107" s="44">
        <v>512</v>
      </c>
      <c r="Q107" s="44">
        <v>0</v>
      </c>
      <c r="S107" s="47"/>
    </row>
    <row r="108" spans="2:19" ht="15" customHeight="1">
      <c r="B108" s="43">
        <v>41305</v>
      </c>
      <c r="C108" s="44">
        <v>0</v>
      </c>
      <c r="D108" s="44">
        <v>0</v>
      </c>
      <c r="E108" s="44">
        <v>0</v>
      </c>
      <c r="F108" s="44">
        <v>-109</v>
      </c>
      <c r="G108" s="44">
        <v>0</v>
      </c>
      <c r="H108" s="44">
        <v>0</v>
      </c>
      <c r="I108" s="44">
        <v>-29</v>
      </c>
      <c r="J108" s="44">
        <v>0</v>
      </c>
      <c r="K108" s="44">
        <v>110</v>
      </c>
      <c r="L108" s="44">
        <v>-1</v>
      </c>
      <c r="M108" s="44">
        <v>-40</v>
      </c>
      <c r="N108" s="44">
        <v>0</v>
      </c>
      <c r="O108" s="44">
        <v>0</v>
      </c>
      <c r="P108" s="44">
        <v>69</v>
      </c>
      <c r="Q108" s="44">
        <v>0</v>
      </c>
    </row>
    <row r="109" spans="2:19" ht="15" customHeight="1">
      <c r="B109" s="43">
        <v>41333</v>
      </c>
      <c r="C109" s="44">
        <v>0</v>
      </c>
      <c r="D109" s="44">
        <v>0</v>
      </c>
      <c r="E109" s="44">
        <v>0</v>
      </c>
      <c r="F109" s="44">
        <v>-251</v>
      </c>
      <c r="G109" s="44">
        <v>0</v>
      </c>
      <c r="H109" s="44">
        <v>0</v>
      </c>
      <c r="I109" s="44">
        <v>-153</v>
      </c>
      <c r="J109" s="44">
        <v>0</v>
      </c>
      <c r="K109" s="44">
        <v>-326</v>
      </c>
      <c r="L109" s="44">
        <v>-3</v>
      </c>
      <c r="M109" s="44">
        <v>-116</v>
      </c>
      <c r="N109" s="44">
        <v>0</v>
      </c>
      <c r="O109" s="44">
        <v>0</v>
      </c>
      <c r="P109" s="44">
        <v>57</v>
      </c>
      <c r="Q109" s="44">
        <v>792</v>
      </c>
    </row>
    <row r="110" spans="2:19" ht="15" customHeight="1">
      <c r="B110" s="43">
        <v>41364</v>
      </c>
      <c r="C110" s="44">
        <v>0</v>
      </c>
      <c r="D110" s="44">
        <v>0</v>
      </c>
      <c r="E110" s="44">
        <v>0</v>
      </c>
      <c r="F110" s="44">
        <v>-373</v>
      </c>
      <c r="G110" s="44">
        <v>0</v>
      </c>
      <c r="H110" s="44">
        <v>0</v>
      </c>
      <c r="I110" s="44">
        <v>-256</v>
      </c>
      <c r="J110" s="44">
        <v>0</v>
      </c>
      <c r="K110" s="44">
        <v>468</v>
      </c>
      <c r="L110" s="44">
        <v>-4</v>
      </c>
      <c r="M110" s="44">
        <v>-87</v>
      </c>
      <c r="N110" s="44">
        <v>-1</v>
      </c>
      <c r="O110" s="44">
        <v>-6</v>
      </c>
      <c r="P110" s="44">
        <v>259</v>
      </c>
      <c r="Q110" s="44">
        <v>0</v>
      </c>
      <c r="S110" s="47"/>
    </row>
    <row r="111" spans="2:19" ht="15" customHeight="1">
      <c r="B111" s="43">
        <v>41394</v>
      </c>
      <c r="C111" s="44">
        <v>0</v>
      </c>
      <c r="D111" s="44">
        <v>0</v>
      </c>
      <c r="E111" s="44">
        <v>0</v>
      </c>
      <c r="F111" s="44">
        <v>-375</v>
      </c>
      <c r="G111" s="44">
        <v>0</v>
      </c>
      <c r="H111" s="44">
        <v>0</v>
      </c>
      <c r="I111" s="44">
        <v>-87</v>
      </c>
      <c r="J111" s="44">
        <v>0</v>
      </c>
      <c r="K111" s="44">
        <v>447</v>
      </c>
      <c r="L111" s="44">
        <v>-3</v>
      </c>
      <c r="M111" s="44">
        <v>-193</v>
      </c>
      <c r="N111" s="44">
        <v>0</v>
      </c>
      <c r="O111" s="44">
        <v>-3</v>
      </c>
      <c r="P111" s="44">
        <v>214</v>
      </c>
      <c r="Q111" s="44">
        <v>0</v>
      </c>
    </row>
    <row r="112" spans="2:19" ht="15" customHeight="1">
      <c r="B112" s="43">
        <v>41425</v>
      </c>
      <c r="C112" s="44">
        <v>0</v>
      </c>
      <c r="D112" s="44">
        <v>0</v>
      </c>
      <c r="E112" s="44">
        <v>0</v>
      </c>
      <c r="F112" s="44">
        <v>-245</v>
      </c>
      <c r="G112" s="44">
        <v>0</v>
      </c>
      <c r="H112" s="44">
        <v>0</v>
      </c>
      <c r="I112" s="44">
        <v>-128</v>
      </c>
      <c r="J112" s="44">
        <v>0</v>
      </c>
      <c r="K112" s="44">
        <v>374</v>
      </c>
      <c r="L112" s="44">
        <v>-3</v>
      </c>
      <c r="M112" s="44">
        <v>-202</v>
      </c>
      <c r="N112" s="44">
        <v>0</v>
      </c>
      <c r="O112" s="44">
        <v>-4</v>
      </c>
      <c r="P112" s="44">
        <v>208</v>
      </c>
      <c r="Q112" s="44">
        <v>0</v>
      </c>
    </row>
    <row r="113" spans="2:19" ht="15" customHeight="1">
      <c r="B113" s="43">
        <v>41455</v>
      </c>
      <c r="C113" s="44">
        <v>0</v>
      </c>
      <c r="D113" s="44">
        <v>0</v>
      </c>
      <c r="E113" s="44">
        <v>0</v>
      </c>
      <c r="F113" s="44">
        <v>-315</v>
      </c>
      <c r="G113" s="44">
        <v>0</v>
      </c>
      <c r="H113" s="44">
        <v>0</v>
      </c>
      <c r="I113" s="44">
        <v>-214</v>
      </c>
      <c r="J113" s="44">
        <v>0</v>
      </c>
      <c r="K113" s="44">
        <v>608</v>
      </c>
      <c r="L113" s="44">
        <v>-2</v>
      </c>
      <c r="M113" s="44">
        <v>-164</v>
      </c>
      <c r="N113" s="44">
        <v>0</v>
      </c>
      <c r="O113" s="44">
        <v>-2</v>
      </c>
      <c r="P113" s="44">
        <v>89</v>
      </c>
      <c r="Q113" s="44">
        <v>0</v>
      </c>
      <c r="S113" s="47"/>
    </row>
    <row r="114" spans="2:19" ht="15" customHeight="1">
      <c r="B114" s="43">
        <v>41486</v>
      </c>
      <c r="C114" s="44">
        <v>0</v>
      </c>
      <c r="D114" s="44">
        <v>0</v>
      </c>
      <c r="E114" s="44">
        <v>0</v>
      </c>
      <c r="F114" s="44">
        <v>-260</v>
      </c>
      <c r="G114" s="44">
        <v>0</v>
      </c>
      <c r="H114" s="44">
        <v>0</v>
      </c>
      <c r="I114" s="44">
        <v>-202</v>
      </c>
      <c r="J114" s="44">
        <v>0</v>
      </c>
      <c r="K114" s="44">
        <v>492</v>
      </c>
      <c r="L114" s="44">
        <v>0</v>
      </c>
      <c r="M114" s="44">
        <v>-220</v>
      </c>
      <c r="N114" s="44">
        <v>-2</v>
      </c>
      <c r="O114" s="44">
        <v>-3</v>
      </c>
      <c r="P114" s="44">
        <v>35</v>
      </c>
      <c r="Q114" s="44">
        <v>160</v>
      </c>
    </row>
    <row r="115" spans="2:19" ht="15" customHeight="1">
      <c r="B115" s="43">
        <v>41517</v>
      </c>
      <c r="C115" s="44">
        <v>0</v>
      </c>
      <c r="D115" s="44">
        <v>0</v>
      </c>
      <c r="E115" s="44">
        <v>0</v>
      </c>
      <c r="F115" s="44">
        <v>-169</v>
      </c>
      <c r="G115" s="44">
        <v>0</v>
      </c>
      <c r="H115" s="44">
        <v>0</v>
      </c>
      <c r="I115" s="44">
        <v>-168</v>
      </c>
      <c r="J115" s="44">
        <v>0</v>
      </c>
      <c r="K115" s="44">
        <v>648</v>
      </c>
      <c r="L115" s="44">
        <v>-3</v>
      </c>
      <c r="M115" s="44">
        <v>-327</v>
      </c>
      <c r="N115" s="44">
        <v>-2</v>
      </c>
      <c r="O115" s="44">
        <v>-2</v>
      </c>
      <c r="P115" s="44">
        <v>23</v>
      </c>
      <c r="Q115" s="44">
        <v>0</v>
      </c>
    </row>
    <row r="116" spans="2:19" ht="15" customHeight="1">
      <c r="B116" s="43">
        <v>41547</v>
      </c>
      <c r="C116" s="44">
        <v>0</v>
      </c>
      <c r="D116" s="44">
        <v>0</v>
      </c>
      <c r="E116" s="44">
        <v>0</v>
      </c>
      <c r="F116" s="44">
        <v>-253</v>
      </c>
      <c r="G116" s="44">
        <v>0</v>
      </c>
      <c r="H116" s="44">
        <v>0</v>
      </c>
      <c r="I116" s="44">
        <v>-172</v>
      </c>
      <c r="J116" s="44">
        <v>0</v>
      </c>
      <c r="K116" s="44">
        <v>210</v>
      </c>
      <c r="L116" s="44">
        <v>-1</v>
      </c>
      <c r="M116" s="44">
        <v>-277</v>
      </c>
      <c r="N116" s="44">
        <v>0</v>
      </c>
      <c r="O116" s="44">
        <v>-4</v>
      </c>
      <c r="P116" s="44">
        <v>153</v>
      </c>
      <c r="Q116" s="44">
        <v>344</v>
      </c>
      <c r="S116" s="47"/>
    </row>
    <row r="117" spans="2:19" ht="15" customHeight="1">
      <c r="B117" s="43">
        <v>41578</v>
      </c>
      <c r="C117" s="44">
        <v>0</v>
      </c>
      <c r="D117" s="44">
        <v>0</v>
      </c>
      <c r="E117" s="44">
        <v>0</v>
      </c>
      <c r="F117" s="44">
        <v>-474</v>
      </c>
      <c r="G117" s="44">
        <v>0</v>
      </c>
      <c r="H117" s="44">
        <v>0</v>
      </c>
      <c r="I117" s="44">
        <v>-277</v>
      </c>
      <c r="J117" s="44">
        <v>0</v>
      </c>
      <c r="K117" s="44">
        <v>530</v>
      </c>
      <c r="L117" s="44">
        <v>-3</v>
      </c>
      <c r="M117" s="44">
        <v>-104</v>
      </c>
      <c r="N117" s="44">
        <v>-1</v>
      </c>
      <c r="O117" s="44">
        <v>-3</v>
      </c>
      <c r="P117" s="44">
        <v>331</v>
      </c>
      <c r="Q117" s="44">
        <v>1</v>
      </c>
    </row>
    <row r="118" spans="2:19" ht="15" customHeight="1">
      <c r="B118" s="43">
        <v>41608</v>
      </c>
      <c r="C118" s="44">
        <v>0</v>
      </c>
      <c r="D118" s="44">
        <v>0</v>
      </c>
      <c r="E118" s="44">
        <v>0</v>
      </c>
      <c r="F118" s="44">
        <v>-389</v>
      </c>
      <c r="G118" s="44">
        <v>0</v>
      </c>
      <c r="H118" s="44">
        <v>0</v>
      </c>
      <c r="I118" s="44">
        <v>-66</v>
      </c>
      <c r="J118" s="44">
        <v>0</v>
      </c>
      <c r="K118" s="44">
        <v>565</v>
      </c>
      <c r="L118" s="44">
        <v>-1</v>
      </c>
      <c r="M118" s="44">
        <v>-198</v>
      </c>
      <c r="N118" s="44">
        <v>-1</v>
      </c>
      <c r="O118" s="44">
        <v>-4</v>
      </c>
      <c r="P118" s="44">
        <v>5</v>
      </c>
      <c r="Q118" s="44">
        <v>89</v>
      </c>
    </row>
    <row r="119" spans="2:19" ht="15" customHeight="1">
      <c r="B119" s="43">
        <v>41639</v>
      </c>
      <c r="C119" s="44">
        <v>0</v>
      </c>
      <c r="D119" s="44">
        <v>0</v>
      </c>
      <c r="E119" s="44">
        <v>0</v>
      </c>
      <c r="F119" s="44">
        <v>-626</v>
      </c>
      <c r="G119" s="44">
        <v>0</v>
      </c>
      <c r="H119" s="44">
        <v>0</v>
      </c>
      <c r="I119" s="44">
        <v>-408</v>
      </c>
      <c r="J119" s="44">
        <v>0</v>
      </c>
      <c r="K119" s="44">
        <v>389</v>
      </c>
      <c r="L119" s="44">
        <v>-2</v>
      </c>
      <c r="M119" s="44">
        <v>-304</v>
      </c>
      <c r="N119" s="44">
        <v>0</v>
      </c>
      <c r="O119" s="44">
        <v>-1</v>
      </c>
      <c r="P119" s="44">
        <v>806</v>
      </c>
      <c r="Q119" s="44">
        <v>146</v>
      </c>
      <c r="S119" s="47"/>
    </row>
    <row r="120" spans="2:19" ht="15" customHeight="1">
      <c r="B120" s="43">
        <v>41670</v>
      </c>
      <c r="C120" s="44">
        <v>0</v>
      </c>
      <c r="D120" s="44">
        <v>0</v>
      </c>
      <c r="E120" s="44">
        <v>0</v>
      </c>
      <c r="F120" s="44">
        <v>-244</v>
      </c>
      <c r="G120" s="44">
        <v>0</v>
      </c>
      <c r="H120" s="44">
        <v>0</v>
      </c>
      <c r="I120" s="44">
        <v>-42</v>
      </c>
      <c r="J120" s="44">
        <v>0</v>
      </c>
      <c r="K120" s="44">
        <v>408</v>
      </c>
      <c r="L120" s="44">
        <v>-2</v>
      </c>
      <c r="M120" s="44">
        <v>-120</v>
      </c>
      <c r="N120" s="44">
        <v>0</v>
      </c>
      <c r="O120" s="44">
        <v>-5</v>
      </c>
      <c r="P120" s="44">
        <v>5</v>
      </c>
      <c r="Q120" s="44">
        <v>0</v>
      </c>
    </row>
    <row r="121" spans="2:19" ht="15" customHeight="1">
      <c r="B121" s="43">
        <v>41698</v>
      </c>
      <c r="C121" s="44">
        <v>0</v>
      </c>
      <c r="D121" s="44">
        <v>0</v>
      </c>
      <c r="E121" s="44">
        <v>0</v>
      </c>
      <c r="F121" s="44">
        <v>-195</v>
      </c>
      <c r="G121" s="44">
        <v>0</v>
      </c>
      <c r="H121" s="44">
        <v>0</v>
      </c>
      <c r="I121" s="44">
        <v>-192</v>
      </c>
      <c r="J121" s="44">
        <v>0</v>
      </c>
      <c r="K121" s="44">
        <v>261</v>
      </c>
      <c r="L121" s="44">
        <v>-8</v>
      </c>
      <c r="M121" s="44">
        <v>-21</v>
      </c>
      <c r="N121" s="44">
        <v>0</v>
      </c>
      <c r="O121" s="44">
        <v>-4</v>
      </c>
      <c r="P121" s="44">
        <v>159</v>
      </c>
      <c r="Q121" s="44">
        <v>0</v>
      </c>
    </row>
    <row r="122" spans="2:19" ht="15" customHeight="1">
      <c r="B122" s="43">
        <v>41729</v>
      </c>
      <c r="C122" s="44">
        <v>0</v>
      </c>
      <c r="D122" s="44">
        <v>0</v>
      </c>
      <c r="E122" s="44">
        <v>0</v>
      </c>
      <c r="F122" s="44">
        <v>-486</v>
      </c>
      <c r="G122" s="44">
        <v>0</v>
      </c>
      <c r="H122" s="44">
        <v>0</v>
      </c>
      <c r="I122" s="44">
        <v>-357</v>
      </c>
      <c r="J122" s="44">
        <v>0</v>
      </c>
      <c r="K122" s="44">
        <v>605</v>
      </c>
      <c r="L122" s="44">
        <v>41</v>
      </c>
      <c r="M122" s="44">
        <v>-269</v>
      </c>
      <c r="N122" s="44">
        <v>0</v>
      </c>
      <c r="O122" s="44">
        <v>-1</v>
      </c>
      <c r="P122" s="44">
        <v>326</v>
      </c>
      <c r="Q122" s="44">
        <v>141</v>
      </c>
      <c r="S122" s="47"/>
    </row>
    <row r="123" spans="2:19" ht="15" customHeight="1">
      <c r="B123" s="43">
        <v>41759</v>
      </c>
      <c r="C123" s="44">
        <v>0</v>
      </c>
      <c r="D123" s="44">
        <v>0</v>
      </c>
      <c r="E123" s="44">
        <v>0</v>
      </c>
      <c r="F123" s="44">
        <v>-374</v>
      </c>
      <c r="G123" s="44">
        <v>0</v>
      </c>
      <c r="H123" s="44">
        <v>0</v>
      </c>
      <c r="I123" s="44">
        <v>-309</v>
      </c>
      <c r="J123" s="44">
        <v>0</v>
      </c>
      <c r="K123" s="44">
        <v>574</v>
      </c>
      <c r="L123" s="44">
        <v>2</v>
      </c>
      <c r="M123" s="44">
        <v>-175</v>
      </c>
      <c r="N123" s="44">
        <v>0</v>
      </c>
      <c r="O123" s="44">
        <v>0</v>
      </c>
      <c r="P123" s="44">
        <v>282</v>
      </c>
      <c r="Q123" s="44">
        <v>0</v>
      </c>
    </row>
    <row r="124" spans="2:19" ht="15" customHeight="1">
      <c r="B124" s="43">
        <v>41790</v>
      </c>
      <c r="C124" s="44">
        <v>0</v>
      </c>
      <c r="D124" s="44">
        <v>0</v>
      </c>
      <c r="E124" s="44">
        <v>0</v>
      </c>
      <c r="F124" s="44">
        <v>-335</v>
      </c>
      <c r="G124" s="44">
        <v>0</v>
      </c>
      <c r="H124" s="44">
        <v>0</v>
      </c>
      <c r="I124" s="44">
        <v>-302</v>
      </c>
      <c r="J124" s="44">
        <v>0</v>
      </c>
      <c r="K124" s="44">
        <v>987</v>
      </c>
      <c r="L124" s="44">
        <v>-8</v>
      </c>
      <c r="M124" s="44">
        <v>-350</v>
      </c>
      <c r="N124" s="44">
        <v>0</v>
      </c>
      <c r="O124" s="44">
        <v>-2</v>
      </c>
      <c r="P124" s="44">
        <v>10</v>
      </c>
      <c r="Q124" s="44">
        <v>0</v>
      </c>
    </row>
    <row r="125" spans="2:19" ht="15" customHeight="1">
      <c r="B125" s="43">
        <v>41820</v>
      </c>
      <c r="C125" s="44">
        <v>0</v>
      </c>
      <c r="D125" s="44">
        <v>0</v>
      </c>
      <c r="E125" s="44">
        <v>0</v>
      </c>
      <c r="F125" s="44">
        <v>-636</v>
      </c>
      <c r="G125" s="44">
        <v>0</v>
      </c>
      <c r="H125" s="44">
        <v>0</v>
      </c>
      <c r="I125" s="44">
        <v>-590</v>
      </c>
      <c r="J125" s="44">
        <v>0</v>
      </c>
      <c r="K125" s="44">
        <v>802</v>
      </c>
      <c r="L125" s="44">
        <v>-3</v>
      </c>
      <c r="M125" s="44">
        <v>-454</v>
      </c>
      <c r="N125" s="44">
        <v>-3</v>
      </c>
      <c r="O125" s="44">
        <v>-4</v>
      </c>
      <c r="P125" s="44">
        <v>888</v>
      </c>
      <c r="Q125" s="44">
        <v>0</v>
      </c>
      <c r="S125" s="47"/>
    </row>
    <row r="126" spans="2:19" ht="15" customHeight="1">
      <c r="B126" s="43">
        <v>41851</v>
      </c>
      <c r="C126" s="44">
        <v>0</v>
      </c>
      <c r="D126" s="44">
        <v>0</v>
      </c>
      <c r="E126" s="44">
        <v>0</v>
      </c>
      <c r="F126" s="44">
        <v>-557</v>
      </c>
      <c r="G126" s="44">
        <v>0</v>
      </c>
      <c r="H126" s="44">
        <v>0</v>
      </c>
      <c r="I126" s="44">
        <v>-361</v>
      </c>
      <c r="J126" s="44">
        <v>0</v>
      </c>
      <c r="K126" s="44">
        <v>476</v>
      </c>
      <c r="L126" s="44">
        <v>63</v>
      </c>
      <c r="M126" s="44">
        <v>52</v>
      </c>
      <c r="N126" s="44">
        <v>0</v>
      </c>
      <c r="O126" s="44">
        <v>-3</v>
      </c>
      <c r="P126" s="44">
        <v>192</v>
      </c>
      <c r="Q126" s="44">
        <v>138</v>
      </c>
    </row>
    <row r="127" spans="2:19" ht="15" customHeight="1">
      <c r="B127" s="43">
        <v>41882</v>
      </c>
      <c r="C127" s="44">
        <v>0</v>
      </c>
      <c r="D127" s="44">
        <v>0</v>
      </c>
      <c r="E127" s="44">
        <v>0</v>
      </c>
      <c r="F127" s="44">
        <v>-282</v>
      </c>
      <c r="G127" s="44">
        <v>0</v>
      </c>
      <c r="H127" s="44">
        <v>0</v>
      </c>
      <c r="I127" s="44">
        <v>-321</v>
      </c>
      <c r="J127" s="44">
        <v>0</v>
      </c>
      <c r="K127" s="44">
        <v>376</v>
      </c>
      <c r="L127" s="44">
        <v>106</v>
      </c>
      <c r="M127" s="44">
        <v>-9</v>
      </c>
      <c r="N127" s="44">
        <v>-1</v>
      </c>
      <c r="O127" s="44">
        <v>-5</v>
      </c>
      <c r="P127" s="44">
        <v>136</v>
      </c>
      <c r="Q127" s="44">
        <v>0</v>
      </c>
    </row>
    <row r="128" spans="2:19" ht="15" customHeight="1">
      <c r="B128" s="43">
        <v>41912</v>
      </c>
      <c r="C128" s="44">
        <v>0</v>
      </c>
      <c r="D128" s="44">
        <v>0</v>
      </c>
      <c r="E128" s="44">
        <v>0</v>
      </c>
      <c r="F128" s="44">
        <v>-447</v>
      </c>
      <c r="G128" s="44">
        <v>0</v>
      </c>
      <c r="H128" s="44">
        <v>0</v>
      </c>
      <c r="I128" s="44">
        <v>-558</v>
      </c>
      <c r="J128" s="44">
        <v>0</v>
      </c>
      <c r="K128" s="44">
        <v>461</v>
      </c>
      <c r="L128" s="44">
        <v>114</v>
      </c>
      <c r="M128" s="44">
        <v>-248</v>
      </c>
      <c r="N128" s="44">
        <v>0</v>
      </c>
      <c r="O128" s="44">
        <v>-2</v>
      </c>
      <c r="P128" s="44">
        <v>616</v>
      </c>
      <c r="Q128" s="44">
        <v>64</v>
      </c>
      <c r="S128" s="47"/>
    </row>
    <row r="129" spans="2:19" ht="15" customHeight="1">
      <c r="B129" s="43">
        <v>41943</v>
      </c>
      <c r="C129" s="44">
        <v>0</v>
      </c>
      <c r="D129" s="44">
        <v>0</v>
      </c>
      <c r="E129" s="44">
        <v>0</v>
      </c>
      <c r="F129" s="44">
        <v>-1396</v>
      </c>
      <c r="G129" s="44">
        <v>0</v>
      </c>
      <c r="H129" s="44">
        <v>0</v>
      </c>
      <c r="I129" s="44">
        <v>-987</v>
      </c>
      <c r="J129" s="44">
        <v>0</v>
      </c>
      <c r="K129" s="44">
        <v>686</v>
      </c>
      <c r="L129" s="44">
        <v>148</v>
      </c>
      <c r="M129" s="44">
        <v>-851</v>
      </c>
      <c r="N129" s="44">
        <v>-1</v>
      </c>
      <c r="O129" s="44">
        <v>-3</v>
      </c>
      <c r="P129" s="44">
        <v>2285</v>
      </c>
      <c r="Q129" s="44">
        <v>119</v>
      </c>
    </row>
    <row r="130" spans="2:19" ht="15" customHeight="1">
      <c r="B130" s="43">
        <v>41973</v>
      </c>
      <c r="C130" s="44">
        <v>0</v>
      </c>
      <c r="D130" s="44">
        <v>0</v>
      </c>
      <c r="E130" s="44">
        <v>0</v>
      </c>
      <c r="F130" s="44">
        <v>-1024</v>
      </c>
      <c r="G130" s="44">
        <v>0</v>
      </c>
      <c r="H130" s="44">
        <v>0</v>
      </c>
      <c r="I130" s="44">
        <v>-676</v>
      </c>
      <c r="J130" s="44">
        <v>0</v>
      </c>
      <c r="K130" s="44">
        <v>892</v>
      </c>
      <c r="L130" s="44">
        <v>95</v>
      </c>
      <c r="M130" s="44">
        <v>-387</v>
      </c>
      <c r="N130" s="44">
        <v>0</v>
      </c>
      <c r="O130" s="44">
        <v>0</v>
      </c>
      <c r="P130" s="44">
        <v>1100</v>
      </c>
      <c r="Q130" s="44">
        <v>0</v>
      </c>
    </row>
    <row r="131" spans="2:19" ht="15" customHeight="1">
      <c r="B131" s="43">
        <v>42004</v>
      </c>
      <c r="C131" s="44">
        <v>0</v>
      </c>
      <c r="D131" s="44">
        <v>0</v>
      </c>
      <c r="E131" s="44">
        <v>0</v>
      </c>
      <c r="F131" s="44">
        <v>-854</v>
      </c>
      <c r="G131" s="44">
        <v>0</v>
      </c>
      <c r="H131" s="44">
        <v>0</v>
      </c>
      <c r="I131" s="44">
        <v>-590</v>
      </c>
      <c r="J131" s="44">
        <v>0</v>
      </c>
      <c r="K131" s="44">
        <v>810</v>
      </c>
      <c r="L131" s="44">
        <v>113</v>
      </c>
      <c r="M131" s="44">
        <v>-505</v>
      </c>
      <c r="N131" s="44">
        <v>0</v>
      </c>
      <c r="O131" s="44">
        <v>-3</v>
      </c>
      <c r="P131" s="44">
        <v>1036</v>
      </c>
      <c r="Q131" s="44">
        <v>-7</v>
      </c>
      <c r="S131" s="47"/>
    </row>
    <row r="132" spans="2:19" ht="15" customHeight="1">
      <c r="B132" s="43">
        <v>42035</v>
      </c>
      <c r="C132" s="44">
        <v>0</v>
      </c>
      <c r="D132" s="44">
        <v>0</v>
      </c>
      <c r="E132" s="44">
        <v>0</v>
      </c>
      <c r="F132" s="44">
        <v>-489</v>
      </c>
      <c r="G132" s="44">
        <v>0</v>
      </c>
      <c r="H132" s="44">
        <v>0</v>
      </c>
      <c r="I132" s="44">
        <v>-67</v>
      </c>
      <c r="J132" s="44">
        <v>0</v>
      </c>
      <c r="K132" s="44">
        <v>638</v>
      </c>
      <c r="L132" s="44">
        <v>59</v>
      </c>
      <c r="M132" s="44">
        <v>-139</v>
      </c>
      <c r="N132" s="44">
        <v>0</v>
      </c>
      <c r="O132" s="44">
        <v>8</v>
      </c>
      <c r="P132" s="44">
        <v>1</v>
      </c>
      <c r="Q132" s="44">
        <v>-11</v>
      </c>
    </row>
    <row r="133" spans="2:19" ht="15" customHeight="1">
      <c r="B133" s="43">
        <v>42063</v>
      </c>
      <c r="C133" s="44">
        <v>0</v>
      </c>
      <c r="D133" s="44">
        <v>0</v>
      </c>
      <c r="E133" s="44">
        <v>0</v>
      </c>
      <c r="F133" s="44">
        <v>-550</v>
      </c>
      <c r="G133" s="44">
        <v>0</v>
      </c>
      <c r="H133" s="44">
        <v>0</v>
      </c>
      <c r="I133" s="44">
        <v>-366</v>
      </c>
      <c r="J133" s="44">
        <v>0</v>
      </c>
      <c r="K133" s="44">
        <v>341</v>
      </c>
      <c r="L133" s="44">
        <v>65</v>
      </c>
      <c r="M133" s="44">
        <v>-94</v>
      </c>
      <c r="N133" s="44">
        <v>0</v>
      </c>
      <c r="O133" s="44">
        <v>-1</v>
      </c>
      <c r="P133" s="44">
        <v>568</v>
      </c>
      <c r="Q133" s="44">
        <v>37</v>
      </c>
    </row>
    <row r="134" spans="2:19" ht="15" customHeight="1">
      <c r="B134" s="43">
        <v>42094</v>
      </c>
      <c r="C134" s="44">
        <v>0</v>
      </c>
      <c r="D134" s="44">
        <v>0</v>
      </c>
      <c r="E134" s="44">
        <v>0</v>
      </c>
      <c r="F134" s="44">
        <v>-711</v>
      </c>
      <c r="G134" s="44">
        <v>0</v>
      </c>
      <c r="H134" s="44">
        <v>0</v>
      </c>
      <c r="I134" s="44">
        <v>-239</v>
      </c>
      <c r="J134" s="44">
        <v>0</v>
      </c>
      <c r="K134" s="44">
        <v>801</v>
      </c>
      <c r="L134" s="44">
        <v>66</v>
      </c>
      <c r="M134" s="44">
        <v>-20</v>
      </c>
      <c r="N134" s="44">
        <v>-1</v>
      </c>
      <c r="O134" s="44">
        <v>-3</v>
      </c>
      <c r="P134" s="44">
        <v>112</v>
      </c>
      <c r="Q134" s="44">
        <v>-5</v>
      </c>
    </row>
    <row r="135" spans="2:19" ht="15" customHeight="1">
      <c r="B135" s="43">
        <v>42124</v>
      </c>
      <c r="C135" s="44">
        <v>0</v>
      </c>
      <c r="D135" s="44">
        <v>0</v>
      </c>
      <c r="E135" s="44">
        <v>0</v>
      </c>
      <c r="F135" s="44">
        <v>-582</v>
      </c>
      <c r="G135" s="44">
        <v>0</v>
      </c>
      <c r="H135" s="44">
        <v>0</v>
      </c>
      <c r="I135" s="44">
        <v>-683</v>
      </c>
      <c r="J135" s="44">
        <v>0</v>
      </c>
      <c r="K135" s="44">
        <v>1264</v>
      </c>
      <c r="L135" s="44">
        <v>96</v>
      </c>
      <c r="M135" s="44">
        <v>-523</v>
      </c>
      <c r="N135" s="44">
        <v>-1</v>
      </c>
      <c r="O135" s="44">
        <v>-2</v>
      </c>
      <c r="P135" s="44">
        <v>342</v>
      </c>
      <c r="Q135" s="44">
        <v>89</v>
      </c>
    </row>
    <row r="136" spans="2:19" ht="15" customHeight="1">
      <c r="B136" s="43">
        <v>42155</v>
      </c>
      <c r="C136" s="44">
        <v>0</v>
      </c>
      <c r="D136" s="44">
        <v>0</v>
      </c>
      <c r="E136" s="44">
        <v>0</v>
      </c>
      <c r="F136" s="44">
        <v>-364</v>
      </c>
      <c r="G136" s="44">
        <v>0</v>
      </c>
      <c r="H136" s="44">
        <v>0</v>
      </c>
      <c r="I136" s="44">
        <v>-493</v>
      </c>
      <c r="J136" s="44">
        <v>0</v>
      </c>
      <c r="K136" s="44">
        <v>675</v>
      </c>
      <c r="L136" s="44">
        <v>83</v>
      </c>
      <c r="M136" s="44">
        <v>-141</v>
      </c>
      <c r="N136" s="44">
        <v>0</v>
      </c>
      <c r="O136" s="44">
        <v>-1</v>
      </c>
      <c r="P136" s="44">
        <v>247</v>
      </c>
      <c r="Q136" s="44">
        <v>-6</v>
      </c>
    </row>
    <row r="137" spans="2:19" ht="15" customHeight="1">
      <c r="B137" s="43">
        <v>42185</v>
      </c>
      <c r="C137" s="44">
        <v>0</v>
      </c>
      <c r="D137" s="44">
        <v>0</v>
      </c>
      <c r="E137" s="44">
        <v>0</v>
      </c>
      <c r="F137" s="44">
        <v>-737</v>
      </c>
      <c r="G137" s="44">
        <v>0</v>
      </c>
      <c r="H137" s="44">
        <v>0</v>
      </c>
      <c r="I137" s="44">
        <v>-466</v>
      </c>
      <c r="J137" s="44">
        <v>0</v>
      </c>
      <c r="K137" s="44">
        <v>1293</v>
      </c>
      <c r="L137" s="44">
        <v>63</v>
      </c>
      <c r="M137" s="44">
        <v>-148</v>
      </c>
      <c r="N137" s="44">
        <v>0</v>
      </c>
      <c r="O137" s="44">
        <v>-3</v>
      </c>
      <c r="P137" s="44">
        <v>6</v>
      </c>
      <c r="Q137" s="44">
        <v>-8</v>
      </c>
    </row>
    <row r="138" spans="2:19" ht="15" customHeight="1">
      <c r="B138" s="43">
        <v>42216</v>
      </c>
      <c r="C138" s="44">
        <v>0</v>
      </c>
      <c r="D138" s="44">
        <v>0</v>
      </c>
      <c r="E138" s="44">
        <v>0</v>
      </c>
      <c r="F138" s="44">
        <v>-941</v>
      </c>
      <c r="G138" s="44">
        <v>0</v>
      </c>
      <c r="H138" s="44">
        <v>0</v>
      </c>
      <c r="I138" s="44">
        <v>-475</v>
      </c>
      <c r="J138" s="44">
        <v>0</v>
      </c>
      <c r="K138" s="44">
        <v>1841</v>
      </c>
      <c r="L138" s="44">
        <v>83</v>
      </c>
      <c r="M138" s="44">
        <v>-490</v>
      </c>
      <c r="N138" s="44">
        <v>0</v>
      </c>
      <c r="O138" s="44">
        <v>-15</v>
      </c>
      <c r="P138" s="44">
        <v>3</v>
      </c>
      <c r="Q138" s="44">
        <v>-6</v>
      </c>
    </row>
    <row r="139" spans="2:19" ht="15" customHeight="1">
      <c r="B139" s="43">
        <v>42247</v>
      </c>
      <c r="C139" s="44">
        <v>0</v>
      </c>
      <c r="D139" s="44">
        <v>0</v>
      </c>
      <c r="E139" s="44">
        <v>0</v>
      </c>
      <c r="F139" s="44">
        <v>-187</v>
      </c>
      <c r="G139" s="44">
        <v>0</v>
      </c>
      <c r="H139" s="44">
        <v>0</v>
      </c>
      <c r="I139" s="44">
        <v>-314</v>
      </c>
      <c r="J139" s="44">
        <v>0</v>
      </c>
      <c r="K139" s="44">
        <v>852</v>
      </c>
      <c r="L139" s="44">
        <v>71</v>
      </c>
      <c r="M139" s="44">
        <v>-579</v>
      </c>
      <c r="N139" s="44">
        <v>0</v>
      </c>
      <c r="O139" s="44">
        <v>0</v>
      </c>
      <c r="P139" s="44">
        <v>2</v>
      </c>
      <c r="Q139" s="44">
        <v>155</v>
      </c>
    </row>
    <row r="140" spans="2:19" ht="15" customHeight="1">
      <c r="B140" s="43">
        <v>42277</v>
      </c>
      <c r="C140" s="44">
        <v>0</v>
      </c>
      <c r="D140" s="44">
        <v>0</v>
      </c>
      <c r="E140" s="44">
        <v>0</v>
      </c>
      <c r="F140" s="44">
        <v>-752</v>
      </c>
      <c r="G140" s="44">
        <v>0</v>
      </c>
      <c r="H140" s="44">
        <v>0</v>
      </c>
      <c r="I140" s="44">
        <v>-207</v>
      </c>
      <c r="J140" s="44">
        <v>0</v>
      </c>
      <c r="K140" s="44">
        <v>1050</v>
      </c>
      <c r="L140" s="44">
        <v>58</v>
      </c>
      <c r="M140" s="44">
        <v>-449</v>
      </c>
      <c r="N140" s="44">
        <v>0</v>
      </c>
      <c r="O140" s="44">
        <v>-3</v>
      </c>
      <c r="P140" s="44">
        <v>309</v>
      </c>
      <c r="Q140" s="44">
        <v>-6</v>
      </c>
    </row>
    <row r="141" spans="2:19" ht="15" customHeight="1">
      <c r="B141" s="43">
        <v>42308</v>
      </c>
      <c r="C141" s="44">
        <v>0</v>
      </c>
      <c r="D141" s="44">
        <v>0</v>
      </c>
      <c r="E141" s="44">
        <v>0</v>
      </c>
      <c r="F141" s="44">
        <v>-1437</v>
      </c>
      <c r="G141" s="44">
        <v>0</v>
      </c>
      <c r="H141" s="44">
        <v>0</v>
      </c>
      <c r="I141" s="44">
        <v>-1025</v>
      </c>
      <c r="J141" s="44">
        <v>0</v>
      </c>
      <c r="K141" s="44">
        <v>572</v>
      </c>
      <c r="L141" s="44">
        <v>64</v>
      </c>
      <c r="M141" s="44">
        <v>-601</v>
      </c>
      <c r="N141" s="44">
        <v>0</v>
      </c>
      <c r="O141" s="44">
        <v>-3</v>
      </c>
      <c r="P141" s="44">
        <v>2319</v>
      </c>
      <c r="Q141" s="44">
        <v>111</v>
      </c>
    </row>
    <row r="142" spans="2:19" ht="15" customHeight="1">
      <c r="B142" s="43">
        <v>42338</v>
      </c>
      <c r="C142" s="44">
        <v>0</v>
      </c>
      <c r="D142" s="44">
        <v>0</v>
      </c>
      <c r="E142" s="44">
        <v>0</v>
      </c>
      <c r="F142" s="44">
        <v>-1135</v>
      </c>
      <c r="G142" s="44">
        <v>0</v>
      </c>
      <c r="H142" s="44">
        <v>0</v>
      </c>
      <c r="I142" s="44">
        <v>-757</v>
      </c>
      <c r="J142" s="44">
        <v>0</v>
      </c>
      <c r="K142" s="44">
        <v>1357</v>
      </c>
      <c r="L142" s="44">
        <v>86</v>
      </c>
      <c r="M142" s="44">
        <v>-744</v>
      </c>
      <c r="N142" s="44">
        <v>0</v>
      </c>
      <c r="O142" s="44">
        <v>-1</v>
      </c>
      <c r="P142" s="44">
        <v>1203</v>
      </c>
      <c r="Q142" s="44">
        <v>-9</v>
      </c>
    </row>
    <row r="143" spans="2:19" ht="15" customHeight="1">
      <c r="B143" s="43">
        <v>42369</v>
      </c>
      <c r="C143" s="44">
        <v>0</v>
      </c>
      <c r="D143" s="44">
        <v>0</v>
      </c>
      <c r="E143" s="44">
        <v>0</v>
      </c>
      <c r="F143" s="44">
        <v>-810</v>
      </c>
      <c r="G143" s="44">
        <v>0</v>
      </c>
      <c r="H143" s="44">
        <v>0</v>
      </c>
      <c r="I143" s="44">
        <v>-381</v>
      </c>
      <c r="J143" s="44">
        <v>0</v>
      </c>
      <c r="K143" s="44">
        <v>1452</v>
      </c>
      <c r="L143" s="44">
        <v>56</v>
      </c>
      <c r="M143" s="44">
        <v>-747</v>
      </c>
      <c r="N143" s="44">
        <v>0</v>
      </c>
      <c r="O143" s="44">
        <v>-2</v>
      </c>
      <c r="P143" s="44">
        <v>437</v>
      </c>
      <c r="Q143" s="44">
        <v>-5</v>
      </c>
    </row>
    <row r="144" spans="2:19" ht="15" customHeight="1">
      <c r="B144" s="43">
        <v>42400</v>
      </c>
      <c r="C144" s="44">
        <v>0</v>
      </c>
      <c r="D144" s="44">
        <v>0</v>
      </c>
      <c r="E144" s="44">
        <v>0</v>
      </c>
      <c r="F144" s="44">
        <v>-623</v>
      </c>
      <c r="G144" s="44">
        <v>0</v>
      </c>
      <c r="H144" s="44">
        <v>0</v>
      </c>
      <c r="I144" s="44">
        <v>-221</v>
      </c>
      <c r="J144" s="44">
        <v>0</v>
      </c>
      <c r="K144" s="44">
        <v>924</v>
      </c>
      <c r="L144" s="44">
        <v>55</v>
      </c>
      <c r="M144" s="44">
        <v>-391</v>
      </c>
      <c r="N144" s="44">
        <v>0</v>
      </c>
      <c r="O144" s="44">
        <v>0</v>
      </c>
      <c r="P144" s="44">
        <v>263</v>
      </c>
      <c r="Q144" s="44">
        <v>-7</v>
      </c>
    </row>
    <row r="145" spans="2:17" ht="15" customHeight="1">
      <c r="B145" s="43">
        <v>42429</v>
      </c>
      <c r="C145" s="44">
        <v>0</v>
      </c>
      <c r="D145" s="44">
        <v>0</v>
      </c>
      <c r="E145" s="44">
        <v>0</v>
      </c>
      <c r="F145" s="44">
        <v>-312</v>
      </c>
      <c r="G145" s="44">
        <v>0</v>
      </c>
      <c r="H145" s="44">
        <v>0</v>
      </c>
      <c r="I145" s="44">
        <v>-160</v>
      </c>
      <c r="J145" s="44">
        <v>0</v>
      </c>
      <c r="K145" s="44">
        <v>275</v>
      </c>
      <c r="L145" s="44">
        <v>-12</v>
      </c>
      <c r="M145" s="44">
        <v>-173</v>
      </c>
      <c r="N145" s="44">
        <v>0</v>
      </c>
      <c r="O145" s="44">
        <v>0</v>
      </c>
      <c r="P145" s="44">
        <v>144</v>
      </c>
      <c r="Q145" s="44">
        <v>238</v>
      </c>
    </row>
    <row r="146" spans="2:17" ht="15" customHeight="1">
      <c r="B146" s="43">
        <v>42460</v>
      </c>
      <c r="C146" s="44">
        <v>0</v>
      </c>
      <c r="D146" s="44">
        <v>0</v>
      </c>
      <c r="E146" s="44">
        <v>0</v>
      </c>
      <c r="F146" s="44">
        <v>-770</v>
      </c>
      <c r="G146" s="44">
        <v>0</v>
      </c>
      <c r="H146" s="44">
        <v>0</v>
      </c>
      <c r="I146" s="44">
        <v>-457</v>
      </c>
      <c r="J146" s="44">
        <v>0</v>
      </c>
      <c r="K146" s="44">
        <v>1252</v>
      </c>
      <c r="L146" s="44">
        <v>37</v>
      </c>
      <c r="M146" s="44">
        <v>-185</v>
      </c>
      <c r="N146" s="44">
        <v>0</v>
      </c>
      <c r="O146" s="44">
        <v>0</v>
      </c>
      <c r="P146" s="44">
        <v>129</v>
      </c>
      <c r="Q146" s="44">
        <v>-6</v>
      </c>
    </row>
    <row r="147" spans="2:17" ht="15" customHeight="1">
      <c r="B147" s="43">
        <v>42490</v>
      </c>
      <c r="C147" s="44">
        <v>0</v>
      </c>
      <c r="D147" s="44">
        <v>0</v>
      </c>
      <c r="E147" s="44">
        <v>0</v>
      </c>
      <c r="F147" s="44">
        <v>-1039</v>
      </c>
      <c r="G147" s="44">
        <v>0</v>
      </c>
      <c r="H147" s="44">
        <v>0</v>
      </c>
      <c r="I147" s="44">
        <v>-645</v>
      </c>
      <c r="J147" s="44">
        <v>0</v>
      </c>
      <c r="K147" s="44">
        <v>1308</v>
      </c>
      <c r="L147" s="44">
        <v>-35</v>
      </c>
      <c r="M147" s="44">
        <v>278</v>
      </c>
      <c r="N147" s="44">
        <v>0</v>
      </c>
      <c r="O147" s="44">
        <v>-2</v>
      </c>
      <c r="P147" s="44">
        <v>140</v>
      </c>
      <c r="Q147" s="44">
        <v>-5</v>
      </c>
    </row>
    <row r="148" spans="2:17" ht="15" customHeight="1">
      <c r="B148" s="43">
        <v>42521</v>
      </c>
      <c r="C148" s="44">
        <v>0</v>
      </c>
      <c r="D148" s="44">
        <v>0</v>
      </c>
      <c r="E148" s="44">
        <v>0</v>
      </c>
      <c r="F148" s="44">
        <v>-797</v>
      </c>
      <c r="G148" s="44">
        <v>0</v>
      </c>
      <c r="H148" s="44">
        <v>0</v>
      </c>
      <c r="I148" s="44">
        <v>-488</v>
      </c>
      <c r="J148" s="44">
        <v>0</v>
      </c>
      <c r="K148" s="44">
        <v>1489</v>
      </c>
      <c r="L148" s="44">
        <v>27</v>
      </c>
      <c r="M148" s="44">
        <v>-252</v>
      </c>
      <c r="N148" s="44">
        <v>0</v>
      </c>
      <c r="O148" s="44">
        <v>0</v>
      </c>
      <c r="P148" s="44">
        <v>29</v>
      </c>
      <c r="Q148" s="44">
        <v>-8</v>
      </c>
    </row>
    <row r="149" spans="2:17" ht="15" customHeight="1">
      <c r="B149" s="43">
        <v>42551</v>
      </c>
      <c r="C149" s="44">
        <v>0</v>
      </c>
      <c r="D149" s="44">
        <v>0</v>
      </c>
      <c r="E149" s="44">
        <v>0</v>
      </c>
      <c r="F149" s="44">
        <v>-917</v>
      </c>
      <c r="G149" s="44">
        <v>0</v>
      </c>
      <c r="H149" s="44">
        <v>0</v>
      </c>
      <c r="I149" s="44">
        <v>-139</v>
      </c>
      <c r="J149" s="44">
        <v>0</v>
      </c>
      <c r="K149" s="44">
        <v>1318</v>
      </c>
      <c r="L149" s="44">
        <v>-30</v>
      </c>
      <c r="M149" s="44">
        <v>-584</v>
      </c>
      <c r="N149" s="44">
        <v>0</v>
      </c>
      <c r="O149" s="44">
        <v>0</v>
      </c>
      <c r="P149" s="44">
        <v>159</v>
      </c>
      <c r="Q149" s="44">
        <v>193</v>
      </c>
    </row>
    <row r="150" spans="2:17" ht="15" customHeight="1">
      <c r="B150" s="43">
        <v>42582</v>
      </c>
      <c r="C150" s="44">
        <v>0</v>
      </c>
      <c r="D150" s="44">
        <v>0</v>
      </c>
      <c r="E150" s="44">
        <v>0</v>
      </c>
      <c r="F150" s="44">
        <v>-741</v>
      </c>
      <c r="G150" s="44">
        <v>0</v>
      </c>
      <c r="H150" s="44">
        <v>0</v>
      </c>
      <c r="I150" s="44">
        <v>-515</v>
      </c>
      <c r="J150" s="44">
        <v>0</v>
      </c>
      <c r="K150" s="44">
        <v>2136</v>
      </c>
      <c r="L150" s="44">
        <v>58</v>
      </c>
      <c r="M150" s="44">
        <v>-988</v>
      </c>
      <c r="N150" s="44">
        <v>0</v>
      </c>
      <c r="O150" s="44">
        <v>0</v>
      </c>
      <c r="P150" s="44">
        <v>55</v>
      </c>
      <c r="Q150" s="44">
        <v>-5</v>
      </c>
    </row>
    <row r="151" spans="2:17" ht="15" customHeight="1">
      <c r="B151" s="43">
        <v>42613</v>
      </c>
      <c r="C151" s="44">
        <v>803</v>
      </c>
      <c r="D151" s="44">
        <v>0</v>
      </c>
      <c r="E151" s="44">
        <v>0</v>
      </c>
      <c r="F151" s="44">
        <v>35</v>
      </c>
      <c r="G151" s="44">
        <v>0</v>
      </c>
      <c r="H151" s="44">
        <v>0</v>
      </c>
      <c r="I151" s="44">
        <v>-883</v>
      </c>
      <c r="J151" s="44">
        <v>0</v>
      </c>
      <c r="K151" s="44">
        <v>849</v>
      </c>
      <c r="L151" s="44">
        <v>1</v>
      </c>
      <c r="M151" s="44">
        <v>-908</v>
      </c>
      <c r="N151" s="44">
        <v>0</v>
      </c>
      <c r="O151" s="44">
        <v>0</v>
      </c>
      <c r="P151" s="44">
        <v>107</v>
      </c>
      <c r="Q151" s="44">
        <v>-4</v>
      </c>
    </row>
    <row r="152" spans="2:17" ht="15" customHeight="1">
      <c r="B152" s="43">
        <v>42643</v>
      </c>
      <c r="C152" s="44">
        <v>2460</v>
      </c>
      <c r="D152" s="44">
        <v>0</v>
      </c>
      <c r="E152" s="44">
        <v>0</v>
      </c>
      <c r="F152" s="44">
        <v>-2126</v>
      </c>
      <c r="G152" s="44">
        <v>0</v>
      </c>
      <c r="H152" s="44">
        <v>0</v>
      </c>
      <c r="I152" s="44">
        <v>-962</v>
      </c>
      <c r="J152" s="44">
        <v>0</v>
      </c>
      <c r="K152" s="44">
        <v>808</v>
      </c>
      <c r="L152" s="44">
        <v>77</v>
      </c>
      <c r="M152" s="44">
        <v>-735</v>
      </c>
      <c r="N152" s="44">
        <v>0</v>
      </c>
      <c r="O152" s="44">
        <v>-2</v>
      </c>
      <c r="P152" s="44">
        <v>486</v>
      </c>
      <c r="Q152" s="44">
        <v>-6</v>
      </c>
    </row>
    <row r="153" spans="2:17" ht="15" customHeight="1">
      <c r="B153" s="43">
        <v>42674</v>
      </c>
      <c r="C153" s="44">
        <v>2749</v>
      </c>
      <c r="D153" s="44">
        <v>0</v>
      </c>
      <c r="E153" s="44">
        <v>0</v>
      </c>
      <c r="F153" s="44">
        <v>-3035</v>
      </c>
      <c r="G153" s="44">
        <v>0</v>
      </c>
      <c r="H153" s="44">
        <v>0</v>
      </c>
      <c r="I153" s="44">
        <v>-986</v>
      </c>
      <c r="J153" s="44">
        <v>0</v>
      </c>
      <c r="K153" s="44">
        <v>1581</v>
      </c>
      <c r="L153" s="44">
        <v>25</v>
      </c>
      <c r="M153" s="44">
        <v>-631</v>
      </c>
      <c r="N153" s="44">
        <v>0</v>
      </c>
      <c r="O153" s="44">
        <v>-1</v>
      </c>
      <c r="P153" s="44">
        <v>309</v>
      </c>
      <c r="Q153" s="44">
        <v>-11</v>
      </c>
    </row>
    <row r="154" spans="2:17" ht="15" customHeight="1">
      <c r="B154" s="43">
        <v>42704</v>
      </c>
      <c r="C154" s="44">
        <v>2489</v>
      </c>
      <c r="D154" s="44">
        <v>0</v>
      </c>
      <c r="E154" s="44">
        <v>0</v>
      </c>
      <c r="F154" s="44">
        <v>-2370</v>
      </c>
      <c r="G154" s="44">
        <v>0</v>
      </c>
      <c r="H154" s="44">
        <v>0</v>
      </c>
      <c r="I154" s="44">
        <v>-793</v>
      </c>
      <c r="J154" s="44">
        <v>0</v>
      </c>
      <c r="K154" s="44">
        <v>918</v>
      </c>
      <c r="L154" s="44">
        <v>32</v>
      </c>
      <c r="M154" s="44">
        <v>-609</v>
      </c>
      <c r="N154" s="44">
        <v>0</v>
      </c>
      <c r="O154" s="44">
        <v>-2</v>
      </c>
      <c r="P154" s="44">
        <v>75</v>
      </c>
      <c r="Q154" s="44">
        <v>260</v>
      </c>
    </row>
    <row r="155" spans="2:17" ht="15" customHeight="1">
      <c r="B155" s="43">
        <v>42735</v>
      </c>
      <c r="C155" s="44">
        <v>2881</v>
      </c>
      <c r="D155" s="44">
        <v>0</v>
      </c>
      <c r="E155" s="44">
        <v>0</v>
      </c>
      <c r="F155" s="44">
        <v>-2737</v>
      </c>
      <c r="G155" s="44">
        <v>0</v>
      </c>
      <c r="H155" s="44">
        <v>0</v>
      </c>
      <c r="I155" s="44">
        <v>-1387</v>
      </c>
      <c r="J155" s="44">
        <v>0</v>
      </c>
      <c r="K155" s="44">
        <v>1410</v>
      </c>
      <c r="L155" s="44">
        <v>75</v>
      </c>
      <c r="M155" s="44">
        <v>-492</v>
      </c>
      <c r="N155" s="44">
        <v>0</v>
      </c>
      <c r="O155" s="44">
        <v>0</v>
      </c>
      <c r="P155" s="44">
        <v>260</v>
      </c>
      <c r="Q155" s="44">
        <v>-10</v>
      </c>
    </row>
    <row r="156" spans="2:17" ht="15" customHeight="1">
      <c r="B156" s="43">
        <v>42766</v>
      </c>
      <c r="C156" s="44">
        <v>1452</v>
      </c>
      <c r="D156" s="44">
        <v>0</v>
      </c>
      <c r="E156" s="44">
        <v>0</v>
      </c>
      <c r="F156" s="44">
        <v>-1271</v>
      </c>
      <c r="G156" s="44">
        <v>0</v>
      </c>
      <c r="H156" s="44">
        <v>0</v>
      </c>
      <c r="I156" s="44">
        <v>-906</v>
      </c>
      <c r="J156" s="44">
        <v>0</v>
      </c>
      <c r="K156" s="44">
        <v>851</v>
      </c>
      <c r="L156" s="44">
        <v>98</v>
      </c>
      <c r="M156" s="44">
        <v>-435</v>
      </c>
      <c r="N156" s="44">
        <v>0</v>
      </c>
      <c r="O156" s="44">
        <v>0</v>
      </c>
      <c r="P156" s="44">
        <v>217</v>
      </c>
      <c r="Q156" s="44">
        <v>-6</v>
      </c>
    </row>
    <row r="157" spans="2:17" ht="15" customHeight="1">
      <c r="B157" s="43">
        <v>42794</v>
      </c>
      <c r="C157" s="44">
        <v>1536</v>
      </c>
      <c r="D157" s="44">
        <v>0</v>
      </c>
      <c r="E157" s="44">
        <v>0</v>
      </c>
      <c r="F157" s="44">
        <v>-866</v>
      </c>
      <c r="G157" s="44">
        <v>0</v>
      </c>
      <c r="H157" s="44">
        <v>0</v>
      </c>
      <c r="I157" s="44">
        <v>-575</v>
      </c>
      <c r="J157" s="44">
        <v>0</v>
      </c>
      <c r="K157" s="44">
        <v>228</v>
      </c>
      <c r="L157" s="44">
        <v>80</v>
      </c>
      <c r="M157" s="44">
        <v>-491</v>
      </c>
      <c r="N157" s="44">
        <v>0</v>
      </c>
      <c r="O157" s="44">
        <v>-1</v>
      </c>
      <c r="P157" s="44">
        <v>93</v>
      </c>
      <c r="Q157" s="44">
        <v>-4</v>
      </c>
    </row>
    <row r="158" spans="2:17" ht="15" customHeight="1">
      <c r="B158" s="43">
        <v>42825</v>
      </c>
      <c r="C158" s="44">
        <v>1917</v>
      </c>
      <c r="D158" s="44">
        <v>0</v>
      </c>
      <c r="E158" s="44">
        <v>0</v>
      </c>
      <c r="F158" s="44">
        <v>-1715</v>
      </c>
      <c r="G158" s="44">
        <v>0</v>
      </c>
      <c r="H158" s="44">
        <v>0</v>
      </c>
      <c r="I158" s="44">
        <v>-1057</v>
      </c>
      <c r="J158" s="44">
        <v>0</v>
      </c>
      <c r="K158" s="44">
        <v>1259</v>
      </c>
      <c r="L158" s="44">
        <v>187</v>
      </c>
      <c r="M158" s="44">
        <v>-847</v>
      </c>
      <c r="N158" s="44">
        <v>-3</v>
      </c>
      <c r="O158" s="44">
        <v>-2</v>
      </c>
      <c r="P158" s="44">
        <v>272</v>
      </c>
      <c r="Q158" s="44">
        <v>-11</v>
      </c>
    </row>
    <row r="159" spans="2:17" ht="15" customHeight="1">
      <c r="B159" s="43">
        <v>42855</v>
      </c>
      <c r="C159" s="44">
        <v>1962</v>
      </c>
      <c r="D159" s="44">
        <v>0</v>
      </c>
      <c r="E159" s="44">
        <v>0</v>
      </c>
      <c r="F159" s="44">
        <v>-2094</v>
      </c>
      <c r="G159" s="44">
        <v>0</v>
      </c>
      <c r="H159" s="44">
        <v>0</v>
      </c>
      <c r="I159" s="44">
        <v>-412</v>
      </c>
      <c r="J159" s="44">
        <v>0</v>
      </c>
      <c r="K159" s="44">
        <v>1353</v>
      </c>
      <c r="L159" s="44">
        <v>101</v>
      </c>
      <c r="M159" s="44">
        <v>-920</v>
      </c>
      <c r="N159" s="44">
        <v>0</v>
      </c>
      <c r="O159" s="44">
        <v>0</v>
      </c>
      <c r="P159" s="44">
        <v>15</v>
      </c>
      <c r="Q159" s="44">
        <v>-5</v>
      </c>
    </row>
    <row r="160" spans="2:17" ht="15" customHeight="1">
      <c r="B160" s="43">
        <v>42886</v>
      </c>
      <c r="C160" s="44">
        <v>1776</v>
      </c>
      <c r="D160" s="44">
        <v>0</v>
      </c>
      <c r="E160" s="44">
        <v>0</v>
      </c>
      <c r="F160" s="44">
        <v>-2132</v>
      </c>
      <c r="G160" s="44">
        <v>0</v>
      </c>
      <c r="H160" s="44">
        <v>0</v>
      </c>
      <c r="I160" s="44">
        <v>-257</v>
      </c>
      <c r="J160" s="44">
        <v>0</v>
      </c>
      <c r="K160" s="44">
        <v>1167</v>
      </c>
      <c r="L160" s="44">
        <v>26</v>
      </c>
      <c r="M160" s="44">
        <v>-710</v>
      </c>
      <c r="N160" s="44">
        <v>-1</v>
      </c>
      <c r="O160" s="44">
        <v>0</v>
      </c>
      <c r="P160" s="44">
        <v>16</v>
      </c>
      <c r="Q160" s="44">
        <v>115</v>
      </c>
    </row>
    <row r="161" spans="2:19" ht="15" customHeight="1">
      <c r="B161" s="43">
        <v>42916</v>
      </c>
      <c r="C161" s="44">
        <v>1763</v>
      </c>
      <c r="D161" s="44">
        <v>0</v>
      </c>
      <c r="E161" s="44">
        <v>0</v>
      </c>
      <c r="F161" s="44">
        <v>-2892</v>
      </c>
      <c r="G161" s="44">
        <v>0</v>
      </c>
      <c r="H161" s="44">
        <v>0</v>
      </c>
      <c r="I161" s="44">
        <v>364</v>
      </c>
      <c r="J161" s="44">
        <v>0</v>
      </c>
      <c r="K161" s="44">
        <v>1468</v>
      </c>
      <c r="L161" s="44">
        <v>42</v>
      </c>
      <c r="M161" s="44">
        <v>-740</v>
      </c>
      <c r="N161" s="44">
        <v>0</v>
      </c>
      <c r="O161" s="44">
        <v>-1</v>
      </c>
      <c r="P161" s="44">
        <v>6</v>
      </c>
      <c r="Q161" s="44">
        <v>-10</v>
      </c>
    </row>
    <row r="162" spans="2:19" ht="15" customHeight="1">
      <c r="B162" s="43">
        <v>42947</v>
      </c>
      <c r="C162" s="44">
        <v>361</v>
      </c>
      <c r="D162" s="44">
        <v>0</v>
      </c>
      <c r="E162" s="44">
        <v>0</v>
      </c>
      <c r="F162" s="44">
        <v>-1948</v>
      </c>
      <c r="G162" s="44">
        <v>0</v>
      </c>
      <c r="H162" s="44">
        <v>0</v>
      </c>
      <c r="I162" s="44">
        <v>751</v>
      </c>
      <c r="J162" s="44">
        <v>0</v>
      </c>
      <c r="K162" s="44">
        <v>1068</v>
      </c>
      <c r="L162" s="44">
        <v>6</v>
      </c>
      <c r="M162" s="44">
        <v>-363</v>
      </c>
      <c r="N162" s="44">
        <v>0</v>
      </c>
      <c r="O162" s="44">
        <v>-1</v>
      </c>
      <c r="P162" s="44">
        <v>18</v>
      </c>
      <c r="Q162" s="44">
        <v>108</v>
      </c>
    </row>
    <row r="163" spans="2:19" ht="15" customHeight="1">
      <c r="B163" s="43">
        <v>42978</v>
      </c>
      <c r="C163" s="44">
        <v>389</v>
      </c>
      <c r="D163" s="44">
        <v>0</v>
      </c>
      <c r="E163" s="44">
        <v>0</v>
      </c>
      <c r="F163" s="44">
        <v>-1733</v>
      </c>
      <c r="G163" s="44">
        <v>0</v>
      </c>
      <c r="H163" s="44">
        <v>0</v>
      </c>
      <c r="I163" s="44">
        <v>342</v>
      </c>
      <c r="J163" s="44">
        <v>0</v>
      </c>
      <c r="K163" s="44">
        <v>693</v>
      </c>
      <c r="L163" s="44">
        <v>103</v>
      </c>
      <c r="M163" s="44">
        <v>-304</v>
      </c>
      <c r="N163" s="44">
        <v>0</v>
      </c>
      <c r="O163" s="44">
        <v>-1</v>
      </c>
      <c r="P163" s="44">
        <v>2</v>
      </c>
      <c r="Q163" s="44">
        <v>509</v>
      </c>
    </row>
    <row r="164" spans="2:19" ht="15" customHeight="1">
      <c r="B164" s="43">
        <v>43008</v>
      </c>
      <c r="C164" s="44">
        <v>479</v>
      </c>
      <c r="D164" s="44">
        <v>0</v>
      </c>
      <c r="E164" s="44">
        <v>0</v>
      </c>
      <c r="F164" s="44">
        <v>-1760</v>
      </c>
      <c r="G164" s="44">
        <v>0</v>
      </c>
      <c r="H164" s="44">
        <v>0</v>
      </c>
      <c r="I164" s="44">
        <v>-46</v>
      </c>
      <c r="J164" s="44">
        <v>0</v>
      </c>
      <c r="K164" s="44">
        <v>723</v>
      </c>
      <c r="L164" s="44">
        <v>80</v>
      </c>
      <c r="M164" s="44">
        <v>-462</v>
      </c>
      <c r="N164" s="44">
        <v>0</v>
      </c>
      <c r="O164" s="44">
        <v>-2</v>
      </c>
      <c r="P164" s="44">
        <v>996</v>
      </c>
      <c r="Q164" s="44">
        <v>-8</v>
      </c>
    </row>
    <row r="165" spans="2:19" ht="15" customHeight="1">
      <c r="B165" s="43">
        <v>43039</v>
      </c>
      <c r="C165" s="44">
        <v>216</v>
      </c>
      <c r="D165" s="44">
        <v>0</v>
      </c>
      <c r="E165" s="44">
        <v>0</v>
      </c>
      <c r="F165" s="44">
        <v>-1514</v>
      </c>
      <c r="G165" s="44">
        <v>103</v>
      </c>
      <c r="H165" s="44">
        <v>0</v>
      </c>
      <c r="I165" s="44">
        <v>4</v>
      </c>
      <c r="J165" s="44">
        <v>0</v>
      </c>
      <c r="K165" s="44">
        <v>706</v>
      </c>
      <c r="L165" s="44">
        <v>13</v>
      </c>
      <c r="M165" s="44">
        <v>263</v>
      </c>
      <c r="N165" s="44">
        <v>0</v>
      </c>
      <c r="O165" s="44">
        <v>-3</v>
      </c>
      <c r="P165" s="44">
        <v>222</v>
      </c>
      <c r="Q165" s="44">
        <v>-10</v>
      </c>
      <c r="S165" s="47"/>
    </row>
    <row r="166" spans="2:19" ht="15" customHeight="1">
      <c r="B166" s="43">
        <v>43069</v>
      </c>
      <c r="C166" s="44">
        <v>459</v>
      </c>
      <c r="D166" s="44">
        <v>0</v>
      </c>
      <c r="E166" s="44">
        <v>0</v>
      </c>
      <c r="F166" s="44">
        <v>-2563</v>
      </c>
      <c r="G166" s="44">
        <v>112</v>
      </c>
      <c r="H166" s="44">
        <v>0</v>
      </c>
      <c r="I166" s="44">
        <v>-302</v>
      </c>
      <c r="J166" s="44">
        <v>0</v>
      </c>
      <c r="K166" s="44">
        <v>494</v>
      </c>
      <c r="L166" s="44">
        <v>44</v>
      </c>
      <c r="M166" s="44">
        <v>-877</v>
      </c>
      <c r="N166" s="44">
        <v>0</v>
      </c>
      <c r="O166" s="44">
        <v>0</v>
      </c>
      <c r="P166" s="44">
        <v>2643</v>
      </c>
      <c r="Q166" s="44">
        <v>-10</v>
      </c>
    </row>
    <row r="167" spans="2:19" ht="15" customHeight="1">
      <c r="B167" s="43">
        <v>43100</v>
      </c>
      <c r="C167" s="44">
        <v>227</v>
      </c>
      <c r="D167" s="44">
        <v>0</v>
      </c>
      <c r="E167" s="44">
        <v>0</v>
      </c>
      <c r="F167" s="44">
        <v>-800</v>
      </c>
      <c r="G167" s="44">
        <v>72</v>
      </c>
      <c r="H167" s="44">
        <v>0</v>
      </c>
      <c r="I167" s="44">
        <v>-117</v>
      </c>
      <c r="J167" s="44">
        <v>0</v>
      </c>
      <c r="K167" s="44">
        <v>157</v>
      </c>
      <c r="L167" s="44">
        <v>16</v>
      </c>
      <c r="M167" s="44">
        <v>-610</v>
      </c>
      <c r="N167" s="44">
        <v>0</v>
      </c>
      <c r="O167" s="44">
        <v>0</v>
      </c>
      <c r="P167" s="44">
        <v>955</v>
      </c>
      <c r="Q167" s="44">
        <v>100</v>
      </c>
    </row>
    <row r="168" spans="2:19" ht="15" customHeight="1">
      <c r="B168" s="43">
        <v>43131</v>
      </c>
      <c r="C168" s="44">
        <v>324</v>
      </c>
      <c r="D168" s="44">
        <v>0</v>
      </c>
      <c r="E168" s="44">
        <v>0</v>
      </c>
      <c r="F168" s="44">
        <v>-466</v>
      </c>
      <c r="G168" s="44">
        <v>78</v>
      </c>
      <c r="H168" s="44">
        <v>0</v>
      </c>
      <c r="I168" s="44">
        <v>138</v>
      </c>
      <c r="J168" s="44">
        <v>0</v>
      </c>
      <c r="K168" s="44">
        <v>696</v>
      </c>
      <c r="L168" s="44">
        <v>42</v>
      </c>
      <c r="M168" s="44">
        <v>-1049</v>
      </c>
      <c r="N168" s="44">
        <v>-23</v>
      </c>
      <c r="O168" s="44">
        <v>-1</v>
      </c>
      <c r="P168" s="44">
        <v>269</v>
      </c>
      <c r="Q168" s="44">
        <v>-8</v>
      </c>
    </row>
    <row r="169" spans="2:19" ht="15" customHeight="1">
      <c r="B169" s="43">
        <v>43159</v>
      </c>
      <c r="C169" s="44">
        <v>92</v>
      </c>
      <c r="D169" s="44">
        <v>0</v>
      </c>
      <c r="E169" s="44">
        <v>0</v>
      </c>
      <c r="F169" s="44">
        <v>-667</v>
      </c>
      <c r="G169" s="44">
        <v>66</v>
      </c>
      <c r="H169" s="44">
        <v>0</v>
      </c>
      <c r="I169" s="44">
        <v>480</v>
      </c>
      <c r="J169" s="44">
        <v>0</v>
      </c>
      <c r="K169" s="44">
        <v>342</v>
      </c>
      <c r="L169" s="44">
        <v>13</v>
      </c>
      <c r="M169" s="44">
        <v>-421</v>
      </c>
      <c r="N169" s="44">
        <v>-7</v>
      </c>
      <c r="O169" s="44">
        <v>0</v>
      </c>
      <c r="P169" s="44">
        <v>112</v>
      </c>
      <c r="Q169" s="44">
        <v>-10</v>
      </c>
    </row>
    <row r="170" spans="2:19" ht="15" customHeight="1">
      <c r="B170" s="43">
        <v>43190</v>
      </c>
      <c r="C170" s="44">
        <v>206</v>
      </c>
      <c r="D170" s="44">
        <v>0</v>
      </c>
      <c r="E170" s="44">
        <v>0</v>
      </c>
      <c r="F170" s="44">
        <v>-1191</v>
      </c>
      <c r="G170" s="44">
        <v>72</v>
      </c>
      <c r="H170" s="44">
        <v>0</v>
      </c>
      <c r="I170" s="44">
        <v>334</v>
      </c>
      <c r="J170" s="44">
        <v>0</v>
      </c>
      <c r="K170" s="44">
        <v>1435</v>
      </c>
      <c r="L170" s="44">
        <v>101</v>
      </c>
      <c r="M170" s="44">
        <v>-1051</v>
      </c>
      <c r="N170" s="44">
        <v>-13</v>
      </c>
      <c r="O170" s="44">
        <v>-1</v>
      </c>
      <c r="P170" s="44">
        <v>123</v>
      </c>
      <c r="Q170" s="44">
        <v>-15</v>
      </c>
    </row>
    <row r="171" spans="2:19" ht="15" customHeight="1">
      <c r="B171" s="43">
        <v>43220</v>
      </c>
      <c r="C171" s="44">
        <v>151</v>
      </c>
      <c r="D171" s="44">
        <v>0</v>
      </c>
      <c r="E171" s="44">
        <v>0</v>
      </c>
      <c r="F171" s="44">
        <v>-1422</v>
      </c>
      <c r="G171" s="44">
        <v>69</v>
      </c>
      <c r="H171" s="44">
        <v>0</v>
      </c>
      <c r="I171" s="44">
        <v>540</v>
      </c>
      <c r="J171" s="44">
        <v>0</v>
      </c>
      <c r="K171" s="44">
        <v>1343</v>
      </c>
      <c r="L171" s="44">
        <v>24</v>
      </c>
      <c r="M171" s="44">
        <v>-788</v>
      </c>
      <c r="N171" s="44">
        <v>-2</v>
      </c>
      <c r="O171" s="44">
        <v>0</v>
      </c>
      <c r="P171" s="44">
        <v>89</v>
      </c>
      <c r="Q171" s="44">
        <v>-4</v>
      </c>
    </row>
    <row r="172" spans="2:19" ht="15" customHeight="1">
      <c r="B172" s="43">
        <v>43251</v>
      </c>
      <c r="C172" s="44">
        <v>27</v>
      </c>
      <c r="D172" s="44">
        <v>0</v>
      </c>
      <c r="E172" s="44">
        <v>0</v>
      </c>
      <c r="F172" s="44">
        <v>-957</v>
      </c>
      <c r="G172" s="44">
        <v>59</v>
      </c>
      <c r="H172" s="44">
        <v>0</v>
      </c>
      <c r="I172" s="44">
        <v>371</v>
      </c>
      <c r="J172" s="44">
        <v>0</v>
      </c>
      <c r="K172" s="44">
        <v>722</v>
      </c>
      <c r="L172" s="44">
        <v>42</v>
      </c>
      <c r="M172" s="44">
        <v>-430</v>
      </c>
      <c r="N172" s="44">
        <v>0</v>
      </c>
      <c r="O172" s="44">
        <v>0</v>
      </c>
      <c r="P172" s="44">
        <v>113</v>
      </c>
      <c r="Q172" s="44">
        <v>53</v>
      </c>
    </row>
    <row r="173" spans="2:19" ht="15" customHeight="1">
      <c r="B173" s="43">
        <v>43281</v>
      </c>
      <c r="C173" s="44">
        <v>83</v>
      </c>
      <c r="D173" s="44">
        <v>0</v>
      </c>
      <c r="E173" s="44">
        <v>0</v>
      </c>
      <c r="F173" s="44">
        <v>-2375</v>
      </c>
      <c r="G173" s="44">
        <v>339</v>
      </c>
      <c r="H173" s="44">
        <v>0</v>
      </c>
      <c r="I173" s="44">
        <v>1240</v>
      </c>
      <c r="J173" s="44">
        <v>0</v>
      </c>
      <c r="K173" s="44">
        <v>1763</v>
      </c>
      <c r="L173" s="44">
        <v>13</v>
      </c>
      <c r="M173" s="44">
        <v>-1089</v>
      </c>
      <c r="N173" s="44">
        <v>-2</v>
      </c>
      <c r="O173" s="44">
        <v>-1</v>
      </c>
      <c r="P173" s="44">
        <v>47</v>
      </c>
      <c r="Q173" s="44">
        <v>-18</v>
      </c>
    </row>
    <row r="174" spans="2:19" ht="15" customHeight="1">
      <c r="B174" s="43">
        <v>43312</v>
      </c>
      <c r="C174" s="44">
        <v>-35</v>
      </c>
      <c r="D174" s="44">
        <v>0</v>
      </c>
      <c r="E174" s="44">
        <v>0</v>
      </c>
      <c r="F174" s="44">
        <v>-1697</v>
      </c>
      <c r="G174" s="44">
        <v>318</v>
      </c>
      <c r="H174" s="44">
        <v>0</v>
      </c>
      <c r="I174" s="44">
        <v>725</v>
      </c>
      <c r="J174" s="44">
        <v>0</v>
      </c>
      <c r="K174" s="44">
        <v>1209</v>
      </c>
      <c r="L174" s="44">
        <v>16</v>
      </c>
      <c r="M174" s="44">
        <v>-574</v>
      </c>
      <c r="N174" s="44">
        <v>-1</v>
      </c>
      <c r="O174" s="44">
        <v>0</v>
      </c>
      <c r="P174" s="44">
        <v>53</v>
      </c>
      <c r="Q174" s="44">
        <v>-14</v>
      </c>
    </row>
    <row r="175" spans="2:19" ht="15" customHeight="1">
      <c r="B175" s="43">
        <v>43343</v>
      </c>
      <c r="C175" s="44">
        <v>-7</v>
      </c>
      <c r="D175" s="48" t="s">
        <v>29</v>
      </c>
      <c r="E175" s="48" t="s">
        <v>29</v>
      </c>
      <c r="F175" s="44">
        <v>-2030</v>
      </c>
      <c r="G175" s="44">
        <v>378</v>
      </c>
      <c r="H175" s="48" t="s">
        <v>29</v>
      </c>
      <c r="I175" s="44">
        <v>817</v>
      </c>
      <c r="J175" s="48" t="s">
        <v>29</v>
      </c>
      <c r="K175" s="44">
        <v>1661</v>
      </c>
      <c r="L175" s="44">
        <v>20</v>
      </c>
      <c r="M175" s="44">
        <v>-883</v>
      </c>
      <c r="N175" s="44">
        <v>-1</v>
      </c>
      <c r="O175" s="44">
        <v>0</v>
      </c>
      <c r="P175" s="44">
        <v>53</v>
      </c>
      <c r="Q175" s="44">
        <v>-8</v>
      </c>
    </row>
    <row r="176" spans="2:19" ht="15" customHeight="1">
      <c r="B176" s="43">
        <v>43373</v>
      </c>
      <c r="C176" s="44">
        <v>-145</v>
      </c>
      <c r="D176" s="48" t="s">
        <v>29</v>
      </c>
      <c r="E176" s="48" t="s">
        <v>29</v>
      </c>
      <c r="F176" s="44">
        <v>-1577</v>
      </c>
      <c r="G176" s="44">
        <v>357</v>
      </c>
      <c r="H176" s="48" t="s">
        <v>29</v>
      </c>
      <c r="I176" s="44">
        <v>831</v>
      </c>
      <c r="J176" s="48" t="s">
        <v>29</v>
      </c>
      <c r="K176" s="44">
        <v>1227</v>
      </c>
      <c r="L176" s="44">
        <v>49</v>
      </c>
      <c r="M176" s="44">
        <v>-665</v>
      </c>
      <c r="N176" s="44">
        <v>0</v>
      </c>
      <c r="O176" s="44">
        <v>0</v>
      </c>
      <c r="P176" s="44">
        <v>-68</v>
      </c>
      <c r="Q176" s="44">
        <v>-9</v>
      </c>
    </row>
    <row r="177" spans="2:17">
      <c r="B177" s="43">
        <v>43404</v>
      </c>
      <c r="C177" s="44">
        <v>-138</v>
      </c>
      <c r="D177" s="48" t="s">
        <v>29</v>
      </c>
      <c r="E177" s="48" t="s">
        <v>29</v>
      </c>
      <c r="F177" s="44">
        <v>-1237</v>
      </c>
      <c r="G177" s="44">
        <v>169</v>
      </c>
      <c r="H177" s="48" t="s">
        <v>29</v>
      </c>
      <c r="I177" s="44">
        <v>191</v>
      </c>
      <c r="J177" s="48" t="s">
        <v>29</v>
      </c>
      <c r="K177" s="44">
        <v>648</v>
      </c>
      <c r="L177" s="44">
        <v>69</v>
      </c>
      <c r="M177" s="44">
        <v>-560</v>
      </c>
      <c r="N177" s="44">
        <v>-1</v>
      </c>
      <c r="O177" s="44">
        <v>-1</v>
      </c>
      <c r="P177" s="44">
        <v>840</v>
      </c>
      <c r="Q177" s="44">
        <v>20</v>
      </c>
    </row>
    <row r="178" spans="2:17">
      <c r="B178" s="43">
        <v>43434</v>
      </c>
      <c r="C178" s="44">
        <v>-32</v>
      </c>
      <c r="D178" s="48" t="s">
        <v>29</v>
      </c>
      <c r="E178" s="48" t="s">
        <v>29</v>
      </c>
      <c r="F178" s="44">
        <v>-2355</v>
      </c>
      <c r="G178" s="44">
        <v>498</v>
      </c>
      <c r="H178" s="48" t="s">
        <v>29</v>
      </c>
      <c r="I178" s="44">
        <v>680</v>
      </c>
      <c r="J178" s="48" t="s">
        <v>29</v>
      </c>
      <c r="K178" s="44">
        <v>1924</v>
      </c>
      <c r="L178" s="44">
        <v>55</v>
      </c>
      <c r="M178" s="44">
        <v>-888</v>
      </c>
      <c r="N178" s="44">
        <v>0</v>
      </c>
      <c r="O178" s="44">
        <v>-1</v>
      </c>
      <c r="P178" s="44">
        <v>77</v>
      </c>
      <c r="Q178" s="44">
        <v>42</v>
      </c>
    </row>
    <row r="179" spans="2:17">
      <c r="B179" s="43">
        <v>43465</v>
      </c>
      <c r="C179" s="44">
        <v>52</v>
      </c>
      <c r="D179" s="48" t="s">
        <v>29</v>
      </c>
      <c r="E179" s="48" t="s">
        <v>29</v>
      </c>
      <c r="F179" s="44">
        <v>-657</v>
      </c>
      <c r="G179" s="44">
        <v>138</v>
      </c>
      <c r="H179" s="48" t="s">
        <v>29</v>
      </c>
      <c r="I179" s="44">
        <v>252</v>
      </c>
      <c r="J179" s="48" t="s">
        <v>29</v>
      </c>
      <c r="K179" s="44">
        <v>624</v>
      </c>
      <c r="L179" s="44">
        <v>26</v>
      </c>
      <c r="M179" s="44">
        <v>-496</v>
      </c>
      <c r="N179" s="44">
        <v>0</v>
      </c>
      <c r="O179" s="44">
        <v>0</v>
      </c>
      <c r="P179" s="44">
        <v>6</v>
      </c>
      <c r="Q179" s="44">
        <v>55</v>
      </c>
    </row>
    <row r="180" spans="2:17">
      <c r="B180" s="43">
        <v>43496</v>
      </c>
      <c r="C180" s="44">
        <v>15</v>
      </c>
      <c r="D180" s="48" t="s">
        <v>29</v>
      </c>
      <c r="E180" s="48" t="s">
        <v>29</v>
      </c>
      <c r="F180" s="44">
        <v>-1111</v>
      </c>
      <c r="G180" s="44">
        <v>255</v>
      </c>
      <c r="H180" s="48" t="s">
        <v>29</v>
      </c>
      <c r="I180" s="44">
        <v>473</v>
      </c>
      <c r="J180" s="48" t="s">
        <v>29</v>
      </c>
      <c r="K180" s="44">
        <v>971</v>
      </c>
      <c r="L180" s="44">
        <v>16</v>
      </c>
      <c r="M180" s="44">
        <v>-654</v>
      </c>
      <c r="N180" s="44">
        <v>0</v>
      </c>
      <c r="O180" s="44">
        <v>-2</v>
      </c>
      <c r="P180" s="44">
        <v>0</v>
      </c>
      <c r="Q180" s="44">
        <v>37</v>
      </c>
    </row>
    <row r="181" spans="2:17">
      <c r="B181" s="43">
        <v>43524</v>
      </c>
      <c r="C181" s="44">
        <v>65</v>
      </c>
      <c r="D181" s="48" t="s">
        <v>29</v>
      </c>
      <c r="E181" s="48" t="s">
        <v>29</v>
      </c>
      <c r="F181" s="44">
        <v>-736</v>
      </c>
      <c r="G181" s="44">
        <v>115</v>
      </c>
      <c r="H181" s="48" t="s">
        <v>29</v>
      </c>
      <c r="I181" s="44">
        <v>246</v>
      </c>
      <c r="J181" s="48" t="s">
        <v>29</v>
      </c>
      <c r="K181" s="44">
        <v>134</v>
      </c>
      <c r="L181" s="44">
        <v>-6</v>
      </c>
      <c r="M181" s="44">
        <v>49</v>
      </c>
      <c r="N181" s="44">
        <v>0</v>
      </c>
      <c r="O181" s="44">
        <v>-1</v>
      </c>
      <c r="P181" s="44">
        <v>64</v>
      </c>
      <c r="Q181" s="44">
        <v>70</v>
      </c>
    </row>
    <row r="182" spans="2:17">
      <c r="B182" s="43">
        <v>43555</v>
      </c>
      <c r="C182" s="44">
        <v>312</v>
      </c>
      <c r="D182" s="48" t="s">
        <v>29</v>
      </c>
      <c r="E182" s="48" t="s">
        <v>29</v>
      </c>
      <c r="F182" s="44">
        <v>-1369</v>
      </c>
      <c r="G182" s="44">
        <v>240</v>
      </c>
      <c r="H182" s="48" t="s">
        <v>29</v>
      </c>
      <c r="I182" s="44">
        <v>153</v>
      </c>
      <c r="J182" s="48" t="s">
        <v>29</v>
      </c>
      <c r="K182" s="44">
        <v>1248</v>
      </c>
      <c r="L182" s="44">
        <v>15</v>
      </c>
      <c r="M182" s="44">
        <v>-562</v>
      </c>
      <c r="N182" s="44">
        <v>-2</v>
      </c>
      <c r="O182" s="44">
        <v>-1</v>
      </c>
      <c r="P182" s="44">
        <v>-28</v>
      </c>
      <c r="Q182" s="44">
        <v>-6</v>
      </c>
    </row>
    <row r="183" spans="2:17">
      <c r="B183" s="43">
        <v>43585</v>
      </c>
      <c r="C183" s="44">
        <v>157</v>
      </c>
      <c r="D183" s="48" t="s">
        <v>29</v>
      </c>
      <c r="E183" s="48" t="s">
        <v>29</v>
      </c>
      <c r="F183" s="44">
        <v>-609</v>
      </c>
      <c r="G183" s="44">
        <v>85</v>
      </c>
      <c r="H183" s="48" t="s">
        <v>29</v>
      </c>
      <c r="I183" s="44">
        <v>185</v>
      </c>
      <c r="J183" s="48" t="s">
        <v>29</v>
      </c>
      <c r="K183" s="44">
        <v>354</v>
      </c>
      <c r="L183" s="44">
        <v>1</v>
      </c>
      <c r="M183" s="44">
        <v>-166</v>
      </c>
      <c r="N183" s="44">
        <v>0</v>
      </c>
      <c r="O183" s="44">
        <v>0</v>
      </c>
      <c r="P183" s="44">
        <v>2</v>
      </c>
      <c r="Q183" s="44">
        <v>-9</v>
      </c>
    </row>
    <row r="184" spans="2:17">
      <c r="B184" s="43">
        <v>43616</v>
      </c>
      <c r="C184" s="44">
        <v>276</v>
      </c>
      <c r="D184" s="48" t="s">
        <v>29</v>
      </c>
      <c r="E184" s="48" t="s">
        <v>29</v>
      </c>
      <c r="F184" s="44">
        <v>-1261</v>
      </c>
      <c r="G184" s="44">
        <v>497</v>
      </c>
      <c r="H184" s="48" t="s">
        <v>29</v>
      </c>
      <c r="I184" s="44">
        <v>-634</v>
      </c>
      <c r="J184" s="48" t="s">
        <v>29</v>
      </c>
      <c r="K184" s="44">
        <v>2156</v>
      </c>
      <c r="L184" s="44">
        <v>25</v>
      </c>
      <c r="M184" s="44">
        <v>-1060</v>
      </c>
      <c r="N184" s="44">
        <v>0</v>
      </c>
      <c r="O184" s="44">
        <v>-2</v>
      </c>
      <c r="P184" s="44">
        <v>27</v>
      </c>
      <c r="Q184" s="44">
        <v>-24</v>
      </c>
    </row>
    <row r="185" spans="2:17">
      <c r="B185" s="43">
        <v>43646</v>
      </c>
      <c r="C185" s="44">
        <v>191</v>
      </c>
      <c r="D185" s="48" t="s">
        <v>29</v>
      </c>
      <c r="E185" s="48" t="s">
        <v>29</v>
      </c>
      <c r="F185" s="44">
        <v>-657</v>
      </c>
      <c r="G185" s="44">
        <v>263</v>
      </c>
      <c r="H185" s="48" t="s">
        <v>29</v>
      </c>
      <c r="I185" s="44">
        <v>-366</v>
      </c>
      <c r="J185" s="48" t="s">
        <v>29</v>
      </c>
      <c r="K185" s="44">
        <v>893</v>
      </c>
      <c r="L185" s="44">
        <v>15</v>
      </c>
      <c r="M185" s="44">
        <v>-338</v>
      </c>
      <c r="N185" s="44">
        <v>-1</v>
      </c>
      <c r="O185" s="44" t="s">
        <v>29</v>
      </c>
      <c r="P185" s="44">
        <v>6</v>
      </c>
      <c r="Q185" s="44">
        <v>-6</v>
      </c>
    </row>
    <row r="186" spans="2:17">
      <c r="B186" s="43">
        <v>43677</v>
      </c>
      <c r="C186" s="44">
        <v>181</v>
      </c>
      <c r="D186" s="48" t="s">
        <v>29</v>
      </c>
      <c r="E186" s="48" t="s">
        <v>29</v>
      </c>
      <c r="F186" s="44">
        <v>-613</v>
      </c>
      <c r="G186" s="44">
        <v>284</v>
      </c>
      <c r="H186" s="48" t="s">
        <v>29</v>
      </c>
      <c r="I186" s="44">
        <v>-336</v>
      </c>
      <c r="J186" s="48" t="s">
        <v>29</v>
      </c>
      <c r="K186" s="44">
        <v>1155</v>
      </c>
      <c r="L186" s="44">
        <v>20</v>
      </c>
      <c r="M186" s="44">
        <v>-777</v>
      </c>
      <c r="N186" s="44">
        <v>-9</v>
      </c>
      <c r="O186" s="44">
        <v>0</v>
      </c>
      <c r="P186" s="44">
        <v>0</v>
      </c>
      <c r="Q186" s="44">
        <v>95</v>
      </c>
    </row>
    <row r="187" spans="2:17">
      <c r="B187" s="43">
        <v>43708</v>
      </c>
      <c r="C187" s="44">
        <v>88</v>
      </c>
      <c r="D187" s="48" t="s">
        <v>29</v>
      </c>
      <c r="E187" s="48" t="s">
        <v>29</v>
      </c>
      <c r="F187" s="44">
        <v>259</v>
      </c>
      <c r="G187" s="44">
        <v>346</v>
      </c>
      <c r="H187" s="48" t="s">
        <v>29</v>
      </c>
      <c r="I187" s="44">
        <v>-371</v>
      </c>
      <c r="J187" s="48" t="s">
        <v>29</v>
      </c>
      <c r="K187" s="44">
        <v>674</v>
      </c>
      <c r="L187" s="44">
        <v>35</v>
      </c>
      <c r="M187" s="44">
        <v>-1012</v>
      </c>
      <c r="N187" s="44">
        <v>-5</v>
      </c>
      <c r="O187" s="44">
        <v>-2</v>
      </c>
      <c r="P187" s="44">
        <v>0</v>
      </c>
      <c r="Q187" s="44">
        <v>-12</v>
      </c>
    </row>
    <row r="188" spans="2:17">
      <c r="B188" s="43">
        <v>43738</v>
      </c>
      <c r="C188" s="44">
        <v>79</v>
      </c>
      <c r="D188" s="48" t="s">
        <v>29</v>
      </c>
      <c r="E188" s="48" t="s">
        <v>29</v>
      </c>
      <c r="F188" s="44">
        <v>189</v>
      </c>
      <c r="G188" s="44">
        <v>251</v>
      </c>
      <c r="H188" s="48" t="s">
        <v>29</v>
      </c>
      <c r="I188" s="44">
        <v>-379</v>
      </c>
      <c r="J188" s="48" t="s">
        <v>29</v>
      </c>
      <c r="K188" s="44">
        <v>782</v>
      </c>
      <c r="L188" s="44">
        <v>37</v>
      </c>
      <c r="M188" s="44">
        <v>-988</v>
      </c>
      <c r="N188" s="44" t="s">
        <v>30</v>
      </c>
      <c r="O188" s="44">
        <v>0</v>
      </c>
      <c r="P188" s="44">
        <v>0</v>
      </c>
      <c r="Q188" s="44">
        <v>29</v>
      </c>
    </row>
    <row r="189" spans="2:17">
      <c r="B189" s="43">
        <v>43769</v>
      </c>
      <c r="C189" s="44">
        <v>195</v>
      </c>
      <c r="D189" s="48" t="s">
        <v>29</v>
      </c>
      <c r="E189" s="48" t="s">
        <v>29</v>
      </c>
      <c r="F189" s="44">
        <v>201</v>
      </c>
      <c r="G189" s="44">
        <v>311</v>
      </c>
      <c r="H189" s="48" t="s">
        <v>29</v>
      </c>
      <c r="I189" s="44">
        <v>-512</v>
      </c>
      <c r="J189" s="48" t="s">
        <v>29</v>
      </c>
      <c r="K189" s="44">
        <v>816</v>
      </c>
      <c r="L189" s="44">
        <v>17</v>
      </c>
      <c r="M189" s="44">
        <v>-1061</v>
      </c>
      <c r="N189" s="44">
        <v>0</v>
      </c>
      <c r="O189" s="44">
        <v>-1</v>
      </c>
      <c r="P189" s="44">
        <v>37</v>
      </c>
      <c r="Q189" s="44">
        <v>-3</v>
      </c>
    </row>
    <row r="190" spans="2:17">
      <c r="B190" s="43">
        <v>43799</v>
      </c>
      <c r="C190" s="44">
        <v>68</v>
      </c>
      <c r="D190" s="48" t="s">
        <v>29</v>
      </c>
      <c r="E190" s="48" t="s">
        <v>29</v>
      </c>
      <c r="F190" s="44">
        <v>-569</v>
      </c>
      <c r="G190" s="44">
        <v>154</v>
      </c>
      <c r="H190" s="48" t="s">
        <v>29</v>
      </c>
      <c r="I190" s="44">
        <v>-2108</v>
      </c>
      <c r="J190" s="48" t="s">
        <v>29</v>
      </c>
      <c r="K190" s="44">
        <v>-297</v>
      </c>
      <c r="L190" s="44">
        <v>-6</v>
      </c>
      <c r="M190" s="44">
        <v>-1708</v>
      </c>
      <c r="N190" s="44">
        <v>-1</v>
      </c>
      <c r="O190" s="44">
        <v>0</v>
      </c>
      <c r="P190" s="44">
        <v>4428</v>
      </c>
      <c r="Q190" s="44">
        <v>39</v>
      </c>
    </row>
    <row r="191" spans="2:17">
      <c r="B191" s="43">
        <v>43830</v>
      </c>
      <c r="C191" s="44">
        <v>23</v>
      </c>
      <c r="D191" s="48" t="s">
        <v>29</v>
      </c>
      <c r="E191" s="48" t="s">
        <v>29</v>
      </c>
      <c r="F191" s="44">
        <v>2539</v>
      </c>
      <c r="G191" s="44">
        <v>296</v>
      </c>
      <c r="H191" s="48" t="s">
        <v>29</v>
      </c>
      <c r="I191" s="44">
        <v>-1300</v>
      </c>
      <c r="J191" s="48" t="s">
        <v>29</v>
      </c>
      <c r="K191" s="44">
        <v>519</v>
      </c>
      <c r="L191" s="44">
        <v>15</v>
      </c>
      <c r="M191" s="44">
        <v>-1886</v>
      </c>
      <c r="N191" s="44">
        <v>0</v>
      </c>
      <c r="O191" s="44">
        <v>0</v>
      </c>
      <c r="P191" s="44">
        <v>-203</v>
      </c>
      <c r="Q191" s="44">
        <v>-3</v>
      </c>
    </row>
    <row r="192" spans="2:17">
      <c r="B192" s="43">
        <v>43861</v>
      </c>
      <c r="C192" s="44">
        <v>-53</v>
      </c>
      <c r="D192" s="48" t="s">
        <v>29</v>
      </c>
      <c r="E192" s="48" t="s">
        <v>29</v>
      </c>
      <c r="F192" s="44">
        <v>1552</v>
      </c>
      <c r="G192" s="44">
        <v>183</v>
      </c>
      <c r="H192" s="48" t="s">
        <v>29</v>
      </c>
      <c r="I192" s="44">
        <v>-995</v>
      </c>
      <c r="J192" s="48" t="s">
        <v>29</v>
      </c>
      <c r="K192" s="44">
        <v>545</v>
      </c>
      <c r="L192" s="44">
        <v>16</v>
      </c>
      <c r="M192" s="44">
        <v>-1079</v>
      </c>
      <c r="N192" s="44">
        <v>-1</v>
      </c>
      <c r="O192" s="44">
        <v>0</v>
      </c>
      <c r="P192" s="44">
        <v>-166</v>
      </c>
      <c r="Q192" s="44">
        <v>-2</v>
      </c>
    </row>
    <row r="193" spans="2:17">
      <c r="B193" s="43">
        <v>43890</v>
      </c>
      <c r="C193" s="44">
        <v>556</v>
      </c>
      <c r="D193" s="48" t="s">
        <v>29</v>
      </c>
      <c r="E193" s="48" t="s">
        <v>29</v>
      </c>
      <c r="F193" s="44">
        <v>-621</v>
      </c>
      <c r="G193" s="44">
        <v>144</v>
      </c>
      <c r="H193" s="48" t="s">
        <v>29</v>
      </c>
      <c r="I193" s="44">
        <v>110</v>
      </c>
      <c r="J193" s="48" t="s">
        <v>29</v>
      </c>
      <c r="K193" s="44">
        <v>79</v>
      </c>
      <c r="L193" s="44">
        <v>3</v>
      </c>
      <c r="M193" s="44">
        <v>-443</v>
      </c>
      <c r="N193" s="44">
        <v>-4</v>
      </c>
      <c r="O193" s="44">
        <v>0</v>
      </c>
      <c r="P193" s="44">
        <v>37</v>
      </c>
      <c r="Q193" s="44">
        <v>139</v>
      </c>
    </row>
    <row r="194" spans="2:17">
      <c r="B194" s="43">
        <v>43921</v>
      </c>
      <c r="C194" s="44">
        <v>498</v>
      </c>
      <c r="D194" s="48" t="s">
        <v>29</v>
      </c>
      <c r="E194" s="48" t="s">
        <v>29</v>
      </c>
      <c r="F194" s="44">
        <v>-507</v>
      </c>
      <c r="G194" s="44">
        <v>174</v>
      </c>
      <c r="H194" s="48" t="s">
        <v>29</v>
      </c>
      <c r="I194" s="44">
        <v>-186</v>
      </c>
      <c r="J194" s="48" t="s">
        <v>29</v>
      </c>
      <c r="K194" s="44">
        <v>672</v>
      </c>
      <c r="L194" s="44">
        <v>6</v>
      </c>
      <c r="M194" s="44">
        <v>-666</v>
      </c>
      <c r="N194" s="44">
        <v>-1</v>
      </c>
      <c r="O194" s="44">
        <v>0</v>
      </c>
      <c r="P194" s="44">
        <v>14</v>
      </c>
      <c r="Q194" s="44">
        <v>-4</v>
      </c>
    </row>
    <row r="195" spans="2:17">
      <c r="B195" s="43">
        <v>43951</v>
      </c>
      <c r="C195" s="44">
        <v>-38</v>
      </c>
      <c r="D195" s="48">
        <v>0</v>
      </c>
      <c r="E195" s="48">
        <v>0</v>
      </c>
      <c r="F195" s="44">
        <v>-146</v>
      </c>
      <c r="G195" s="44">
        <v>100</v>
      </c>
      <c r="H195" s="48">
        <v>0</v>
      </c>
      <c r="I195" s="44">
        <v>-590</v>
      </c>
      <c r="J195" s="48">
        <v>0</v>
      </c>
      <c r="K195" s="44">
        <v>1005</v>
      </c>
      <c r="L195" s="44">
        <v>19</v>
      </c>
      <c r="M195" s="44">
        <v>-455</v>
      </c>
      <c r="N195" s="44">
        <v>-2</v>
      </c>
      <c r="O195" s="44">
        <v>0</v>
      </c>
      <c r="P195" s="44">
        <v>22</v>
      </c>
      <c r="Q195" s="44">
        <v>85</v>
      </c>
    </row>
    <row r="196" spans="2:17">
      <c r="B196" s="43">
        <v>43982</v>
      </c>
      <c r="C196" s="44">
        <v>-3</v>
      </c>
      <c r="D196" s="48">
        <v>0</v>
      </c>
      <c r="E196" s="48">
        <v>0</v>
      </c>
      <c r="F196" s="44">
        <v>2</v>
      </c>
      <c r="G196" s="44">
        <v>0</v>
      </c>
      <c r="H196" s="48">
        <v>0</v>
      </c>
      <c r="I196" s="44">
        <v>1</v>
      </c>
      <c r="J196" s="48">
        <v>0</v>
      </c>
      <c r="K196" s="44">
        <v>1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-1</v>
      </c>
    </row>
    <row r="197" spans="2:17">
      <c r="B197" s="43">
        <v>44012</v>
      </c>
      <c r="C197" s="44">
        <v>0</v>
      </c>
      <c r="D197" s="48">
        <v>0</v>
      </c>
      <c r="E197" s="48">
        <v>0</v>
      </c>
      <c r="F197" s="44">
        <v>0</v>
      </c>
      <c r="G197" s="44">
        <v>0</v>
      </c>
      <c r="H197" s="48">
        <v>0</v>
      </c>
      <c r="I197" s="44">
        <v>0</v>
      </c>
      <c r="J197" s="48">
        <v>0</v>
      </c>
      <c r="K197" s="44">
        <v>3</v>
      </c>
      <c r="L197" s="44">
        <v>0</v>
      </c>
      <c r="M197" s="44">
        <v>0</v>
      </c>
      <c r="N197" s="44">
        <v>0</v>
      </c>
      <c r="O197" s="44">
        <v>-1</v>
      </c>
      <c r="P197" s="44">
        <v>0</v>
      </c>
      <c r="Q197" s="44">
        <v>-2</v>
      </c>
    </row>
    <row r="198" spans="2:17">
      <c r="B198" s="43">
        <v>44043</v>
      </c>
      <c r="C198" s="44">
        <v>-1</v>
      </c>
      <c r="D198" s="48">
        <v>0</v>
      </c>
      <c r="E198" s="48">
        <v>0</v>
      </c>
      <c r="F198" s="44">
        <v>-1</v>
      </c>
      <c r="G198" s="44">
        <v>0</v>
      </c>
      <c r="H198" s="48">
        <v>0</v>
      </c>
      <c r="I198" s="44">
        <v>-2</v>
      </c>
      <c r="J198" s="48">
        <v>0</v>
      </c>
      <c r="K198" s="44">
        <v>-18</v>
      </c>
      <c r="L198" s="44">
        <v>-4</v>
      </c>
      <c r="M198" s="44">
        <v>-2</v>
      </c>
      <c r="N198" s="44">
        <v>-3</v>
      </c>
      <c r="O198" s="44">
        <v>-2</v>
      </c>
      <c r="P198" s="44">
        <v>1</v>
      </c>
      <c r="Q198" s="44">
        <v>32</v>
      </c>
    </row>
    <row r="199" spans="2:17">
      <c r="B199" s="43">
        <v>44074</v>
      </c>
      <c r="C199" s="44">
        <v>177</v>
      </c>
      <c r="D199" s="48">
        <v>0</v>
      </c>
      <c r="E199" s="48">
        <v>0</v>
      </c>
      <c r="F199" s="44">
        <v>-104</v>
      </c>
      <c r="G199" s="44">
        <v>5</v>
      </c>
      <c r="H199" s="48">
        <v>0</v>
      </c>
      <c r="I199" s="44">
        <v>-37</v>
      </c>
      <c r="J199" s="48">
        <v>0</v>
      </c>
      <c r="K199" s="44">
        <v>-52</v>
      </c>
      <c r="L199" s="44">
        <v>1</v>
      </c>
      <c r="M199" s="44">
        <v>-43</v>
      </c>
      <c r="N199" s="44">
        <v>-1</v>
      </c>
      <c r="O199" s="44">
        <v>0</v>
      </c>
      <c r="P199" s="44">
        <v>2</v>
      </c>
      <c r="Q199" s="44">
        <v>52</v>
      </c>
    </row>
    <row r="200" spans="2:17">
      <c r="B200" s="43">
        <v>44104</v>
      </c>
      <c r="C200" s="44">
        <v>432</v>
      </c>
      <c r="D200" s="48">
        <v>0</v>
      </c>
      <c r="E200" s="48">
        <v>0</v>
      </c>
      <c r="F200" s="44">
        <v>-161</v>
      </c>
      <c r="G200" s="44">
        <v>5</v>
      </c>
      <c r="H200" s="48">
        <v>0</v>
      </c>
      <c r="I200" s="44">
        <v>-226</v>
      </c>
      <c r="J200" s="48">
        <v>0</v>
      </c>
      <c r="K200" s="44">
        <v>52</v>
      </c>
      <c r="L200" s="44">
        <v>-3</v>
      </c>
      <c r="M200" s="44">
        <v>-179</v>
      </c>
      <c r="N200" s="44">
        <v>-1</v>
      </c>
      <c r="O200" s="44">
        <v>0</v>
      </c>
      <c r="P200" s="44">
        <v>3</v>
      </c>
      <c r="Q200" s="44">
        <v>78</v>
      </c>
    </row>
    <row r="201" spans="2:17">
      <c r="B201" s="43">
        <v>44135</v>
      </c>
      <c r="C201" s="44">
        <v>101</v>
      </c>
      <c r="D201" s="48">
        <v>0</v>
      </c>
      <c r="E201" s="48">
        <v>0</v>
      </c>
      <c r="F201" s="44">
        <v>172</v>
      </c>
      <c r="G201" s="44">
        <v>4</v>
      </c>
      <c r="H201" s="48">
        <v>0</v>
      </c>
      <c r="I201" s="44">
        <v>-239</v>
      </c>
      <c r="J201" s="48">
        <v>0</v>
      </c>
      <c r="K201" s="44">
        <v>179</v>
      </c>
      <c r="L201" s="44">
        <v>-23</v>
      </c>
      <c r="M201" s="44">
        <v>-183</v>
      </c>
      <c r="N201" s="44">
        <v>-1</v>
      </c>
      <c r="O201" s="44">
        <v>-2</v>
      </c>
      <c r="P201" s="44">
        <v>0</v>
      </c>
      <c r="Q201" s="44">
        <v>-8</v>
      </c>
    </row>
    <row r="202" spans="2:17">
      <c r="B202" s="43">
        <v>44165</v>
      </c>
      <c r="C202" s="44">
        <v>118</v>
      </c>
      <c r="D202" s="48">
        <v>0</v>
      </c>
      <c r="E202" s="48">
        <v>0</v>
      </c>
      <c r="F202" s="44">
        <v>177</v>
      </c>
      <c r="G202" s="44">
        <v>1</v>
      </c>
      <c r="H202" s="48">
        <v>0</v>
      </c>
      <c r="I202" s="44">
        <v>-90</v>
      </c>
      <c r="J202" s="48">
        <v>0</v>
      </c>
      <c r="K202" s="44">
        <v>-158</v>
      </c>
      <c r="L202" s="44">
        <v>-4</v>
      </c>
      <c r="M202" s="44">
        <v>-100</v>
      </c>
      <c r="N202" s="44">
        <v>-1</v>
      </c>
      <c r="O202" s="44">
        <v>0</v>
      </c>
      <c r="P202" s="44">
        <v>1</v>
      </c>
      <c r="Q202" s="44">
        <v>56</v>
      </c>
    </row>
    <row r="203" spans="2:17">
      <c r="B203" s="43">
        <v>44196</v>
      </c>
      <c r="C203" s="44">
        <v>-2</v>
      </c>
      <c r="D203" s="48">
        <v>0</v>
      </c>
      <c r="E203" s="48">
        <v>0</v>
      </c>
      <c r="F203" s="44">
        <v>93</v>
      </c>
      <c r="G203" s="44">
        <v>1</v>
      </c>
      <c r="H203" s="48">
        <v>0</v>
      </c>
      <c r="I203" s="44">
        <v>-315</v>
      </c>
      <c r="J203" s="48">
        <v>0</v>
      </c>
      <c r="K203" s="44">
        <v>536</v>
      </c>
      <c r="L203" s="44">
        <v>2</v>
      </c>
      <c r="M203" s="44">
        <v>-281</v>
      </c>
      <c r="N203" s="44">
        <v>0</v>
      </c>
      <c r="O203" s="44">
        <v>0</v>
      </c>
      <c r="P203" s="44">
        <v>-32</v>
      </c>
      <c r="Q203" s="44">
        <v>-2</v>
      </c>
    </row>
    <row r="204" spans="2:17">
      <c r="B204" s="43">
        <v>44227</v>
      </c>
      <c r="C204" s="44">
        <v>58</v>
      </c>
      <c r="D204" s="48">
        <v>0</v>
      </c>
      <c r="E204" s="48">
        <v>0</v>
      </c>
      <c r="F204" s="44">
        <v>11</v>
      </c>
      <c r="G204" s="44">
        <v>-17</v>
      </c>
      <c r="H204" s="48">
        <v>0</v>
      </c>
      <c r="I204" s="44">
        <v>-235</v>
      </c>
      <c r="J204" s="48">
        <v>0</v>
      </c>
      <c r="K204" s="44">
        <v>369</v>
      </c>
      <c r="L204" s="44">
        <v>-23</v>
      </c>
      <c r="M204" s="44">
        <v>-141</v>
      </c>
      <c r="N204" s="44">
        <v>0</v>
      </c>
      <c r="O204" s="44">
        <v>-2</v>
      </c>
      <c r="P204" s="44">
        <v>-14</v>
      </c>
      <c r="Q204" s="44">
        <v>-6</v>
      </c>
    </row>
    <row r="205" spans="2:17">
      <c r="B205" s="43">
        <v>44255</v>
      </c>
      <c r="C205" s="44">
        <v>285</v>
      </c>
      <c r="D205" s="48">
        <v>0</v>
      </c>
      <c r="E205" s="48">
        <v>0</v>
      </c>
      <c r="F205" s="44">
        <v>72</v>
      </c>
      <c r="G205" s="44">
        <v>-1</v>
      </c>
      <c r="H205" s="48">
        <v>0</v>
      </c>
      <c r="I205" s="44">
        <v>-294</v>
      </c>
      <c r="J205" s="48">
        <v>0</v>
      </c>
      <c r="K205" s="44">
        <v>108</v>
      </c>
      <c r="L205" s="44">
        <v>-11</v>
      </c>
      <c r="M205" s="44">
        <v>-124</v>
      </c>
      <c r="N205" s="44">
        <v>0</v>
      </c>
      <c r="O205" s="44">
        <v>0</v>
      </c>
      <c r="P205" s="44">
        <v>-31</v>
      </c>
      <c r="Q205" s="44">
        <v>-4</v>
      </c>
    </row>
    <row r="206" spans="2:17">
      <c r="B206" s="43">
        <v>44286</v>
      </c>
      <c r="C206" s="44">
        <v>9</v>
      </c>
      <c r="D206" s="48">
        <v>0</v>
      </c>
      <c r="E206" s="48">
        <v>0</v>
      </c>
      <c r="F206" s="44">
        <v>188</v>
      </c>
      <c r="G206" s="44">
        <v>21</v>
      </c>
      <c r="H206" s="48">
        <v>0</v>
      </c>
      <c r="I206" s="44">
        <v>-278</v>
      </c>
      <c r="J206" s="48">
        <v>0</v>
      </c>
      <c r="K206" s="44">
        <v>146</v>
      </c>
      <c r="L206" s="44">
        <v>-12</v>
      </c>
      <c r="M206" s="44">
        <v>-45</v>
      </c>
      <c r="N206" s="44">
        <v>0</v>
      </c>
      <c r="O206" s="44">
        <v>-1</v>
      </c>
      <c r="P206" s="44">
        <v>-21</v>
      </c>
      <c r="Q206" s="44">
        <v>-7</v>
      </c>
    </row>
    <row r="207" spans="2:17">
      <c r="B207" s="43">
        <v>44316</v>
      </c>
      <c r="C207" s="44">
        <v>179</v>
      </c>
      <c r="D207" s="48">
        <v>0</v>
      </c>
      <c r="E207" s="48">
        <v>0</v>
      </c>
      <c r="F207" s="44">
        <v>-145</v>
      </c>
      <c r="G207" s="44">
        <v>115</v>
      </c>
      <c r="H207" s="48">
        <v>0</v>
      </c>
      <c r="I207" s="44">
        <v>-364</v>
      </c>
      <c r="J207" s="48">
        <v>0</v>
      </c>
      <c r="K207" s="44">
        <v>193</v>
      </c>
      <c r="L207" s="44">
        <v>71</v>
      </c>
      <c r="M207" s="44">
        <v>-214</v>
      </c>
      <c r="N207" s="44">
        <v>0</v>
      </c>
      <c r="O207" s="44">
        <v>0</v>
      </c>
      <c r="P207" s="44">
        <v>174</v>
      </c>
      <c r="Q207" s="44">
        <v>-9</v>
      </c>
    </row>
    <row r="208" spans="2:17">
      <c r="B208" s="43">
        <v>44347</v>
      </c>
      <c r="C208" s="44">
        <v>131</v>
      </c>
      <c r="D208" s="48">
        <v>0</v>
      </c>
      <c r="E208" s="48">
        <v>0</v>
      </c>
      <c r="F208" s="44">
        <v>-172</v>
      </c>
      <c r="G208" s="44">
        <v>77</v>
      </c>
      <c r="H208" s="48">
        <v>0</v>
      </c>
      <c r="I208" s="44">
        <v>-278</v>
      </c>
      <c r="J208" s="48">
        <v>0</v>
      </c>
      <c r="K208" s="44">
        <v>236</v>
      </c>
      <c r="L208" s="44">
        <v>82</v>
      </c>
      <c r="M208" s="44">
        <v>-86</v>
      </c>
      <c r="N208" s="44">
        <v>0</v>
      </c>
      <c r="O208" s="44">
        <v>0</v>
      </c>
      <c r="P208" s="44">
        <v>17</v>
      </c>
      <c r="Q208" s="44">
        <v>-7</v>
      </c>
    </row>
    <row r="209" spans="1:18">
      <c r="B209" s="43">
        <v>44377</v>
      </c>
      <c r="C209" s="44">
        <v>10</v>
      </c>
      <c r="D209" s="48">
        <v>0</v>
      </c>
      <c r="E209" s="48">
        <v>0</v>
      </c>
      <c r="F209" s="44">
        <v>5</v>
      </c>
      <c r="G209" s="44">
        <v>84</v>
      </c>
      <c r="H209" s="48">
        <v>0</v>
      </c>
      <c r="I209" s="44">
        <v>-245</v>
      </c>
      <c r="J209" s="48">
        <v>0</v>
      </c>
      <c r="K209" s="44">
        <v>-20</v>
      </c>
      <c r="L209" s="44">
        <v>46</v>
      </c>
      <c r="M209" s="44">
        <v>-208</v>
      </c>
      <c r="N209" s="44">
        <v>0</v>
      </c>
      <c r="O209" s="44">
        <v>-1</v>
      </c>
      <c r="P209" s="44">
        <v>-52</v>
      </c>
      <c r="Q209" s="44">
        <v>381</v>
      </c>
    </row>
    <row r="210" spans="1:18">
      <c r="B210" s="43">
        <v>44408</v>
      </c>
      <c r="C210" s="44">
        <v>213</v>
      </c>
      <c r="D210" s="48">
        <v>0</v>
      </c>
      <c r="E210" s="48">
        <v>0</v>
      </c>
      <c r="F210" s="44">
        <v>-179</v>
      </c>
      <c r="G210" s="44">
        <v>167</v>
      </c>
      <c r="H210" s="48">
        <v>0</v>
      </c>
      <c r="I210" s="44">
        <v>-358</v>
      </c>
      <c r="J210" s="48">
        <v>0</v>
      </c>
      <c r="K210" s="44">
        <v>261</v>
      </c>
      <c r="L210" s="44">
        <v>37</v>
      </c>
      <c r="M210" s="44">
        <v>-120</v>
      </c>
      <c r="N210" s="44">
        <v>0</v>
      </c>
      <c r="O210" s="44">
        <v>-1</v>
      </c>
      <c r="P210" s="44">
        <v>-21</v>
      </c>
      <c r="Q210" s="44">
        <v>1</v>
      </c>
    </row>
    <row r="211" spans="1:18">
      <c r="B211" s="43">
        <v>44439</v>
      </c>
      <c r="C211" s="44">
        <v>143</v>
      </c>
      <c r="D211" s="48">
        <v>0</v>
      </c>
      <c r="E211" s="48">
        <v>0</v>
      </c>
      <c r="F211" s="44">
        <v>-167</v>
      </c>
      <c r="G211" s="44">
        <v>48</v>
      </c>
      <c r="H211" s="48">
        <v>0</v>
      </c>
      <c r="I211" s="44">
        <v>-333</v>
      </c>
      <c r="J211" s="48">
        <v>0</v>
      </c>
      <c r="K211" s="44">
        <v>254</v>
      </c>
      <c r="L211" s="44">
        <v>8</v>
      </c>
      <c r="M211" s="44">
        <v>-147</v>
      </c>
      <c r="N211" s="44">
        <v>-1</v>
      </c>
      <c r="O211" s="44">
        <v>0</v>
      </c>
      <c r="P211" s="44">
        <v>-11</v>
      </c>
      <c r="Q211" s="44">
        <v>206</v>
      </c>
    </row>
    <row r="212" spans="1:18">
      <c r="B212" s="43">
        <v>44469</v>
      </c>
      <c r="C212" s="44">
        <v>-5</v>
      </c>
      <c r="D212" s="48">
        <v>0</v>
      </c>
      <c r="E212" s="48">
        <v>0</v>
      </c>
      <c r="F212" s="44">
        <v>263</v>
      </c>
      <c r="G212" s="44">
        <v>188</v>
      </c>
      <c r="H212" s="48">
        <v>0</v>
      </c>
      <c r="I212" s="44">
        <v>-654</v>
      </c>
      <c r="J212" s="48">
        <v>0</v>
      </c>
      <c r="K212" s="44">
        <v>550</v>
      </c>
      <c r="L212" s="44">
        <v>62</v>
      </c>
      <c r="M212" s="44">
        <v>-341</v>
      </c>
      <c r="N212" s="44">
        <v>0</v>
      </c>
      <c r="O212" s="44">
        <v>-13</v>
      </c>
      <c r="P212" s="44">
        <v>-48</v>
      </c>
      <c r="Q212" s="44">
        <v>-2</v>
      </c>
    </row>
    <row r="213" spans="1:18">
      <c r="B213" s="43">
        <v>44500</v>
      </c>
      <c r="C213" s="44">
        <v>26</v>
      </c>
      <c r="D213" s="48">
        <v>0</v>
      </c>
      <c r="E213" s="48">
        <v>0</v>
      </c>
      <c r="F213" s="44">
        <v>-124</v>
      </c>
      <c r="G213" s="44">
        <v>253</v>
      </c>
      <c r="H213" s="48">
        <v>0</v>
      </c>
      <c r="I213" s="44">
        <v>-225</v>
      </c>
      <c r="J213" s="48">
        <v>0</v>
      </c>
      <c r="K213" s="44">
        <v>428</v>
      </c>
      <c r="L213" s="44">
        <v>55</v>
      </c>
      <c r="M213" s="44">
        <v>-376</v>
      </c>
      <c r="N213" s="44">
        <v>0</v>
      </c>
      <c r="O213" s="44">
        <v>-2</v>
      </c>
      <c r="P213" s="44">
        <v>-23</v>
      </c>
      <c r="Q213" s="44">
        <v>-12</v>
      </c>
    </row>
    <row r="214" spans="1:18">
      <c r="B214" s="43">
        <v>44530</v>
      </c>
      <c r="C214" s="44">
        <v>133</v>
      </c>
      <c r="D214" s="48">
        <v>0</v>
      </c>
      <c r="E214" s="48">
        <v>0</v>
      </c>
      <c r="F214" s="44">
        <v>-337</v>
      </c>
      <c r="G214" s="44">
        <v>162</v>
      </c>
      <c r="H214" s="48">
        <v>0</v>
      </c>
      <c r="I214" s="44">
        <v>-66</v>
      </c>
      <c r="J214" s="48">
        <v>0</v>
      </c>
      <c r="K214" s="44">
        <v>167</v>
      </c>
      <c r="L214" s="44">
        <v>55</v>
      </c>
      <c r="M214" s="44">
        <v>-95</v>
      </c>
      <c r="N214" s="44">
        <v>-2</v>
      </c>
      <c r="O214" s="44">
        <v>-2</v>
      </c>
      <c r="P214" s="44">
        <v>-29</v>
      </c>
      <c r="Q214" s="44">
        <v>14</v>
      </c>
    </row>
    <row r="215" spans="1:18">
      <c r="B215" s="43">
        <v>44561</v>
      </c>
      <c r="C215" s="44">
        <v>130</v>
      </c>
      <c r="D215" s="48">
        <v>0</v>
      </c>
      <c r="E215" s="48">
        <v>0</v>
      </c>
      <c r="F215" s="44">
        <v>-336</v>
      </c>
      <c r="G215" s="44">
        <v>159</v>
      </c>
      <c r="H215" s="48">
        <v>0</v>
      </c>
      <c r="I215" s="44">
        <v>-262</v>
      </c>
      <c r="J215" s="48">
        <v>0</v>
      </c>
      <c r="K215" s="44">
        <v>193</v>
      </c>
      <c r="L215" s="44">
        <v>66</v>
      </c>
      <c r="M215" s="44">
        <v>-248</v>
      </c>
      <c r="N215" s="44">
        <v>-1</v>
      </c>
      <c r="O215" s="44">
        <v>-1</v>
      </c>
      <c r="P215" s="44">
        <v>-23</v>
      </c>
      <c r="Q215" s="44">
        <v>323</v>
      </c>
    </row>
    <row r="216" spans="1:18">
      <c r="B216" s="43">
        <v>44592</v>
      </c>
      <c r="C216" s="44">
        <v>31</v>
      </c>
      <c r="D216" s="48">
        <v>0</v>
      </c>
      <c r="E216" s="48">
        <v>0</v>
      </c>
      <c r="F216" s="44">
        <v>-126</v>
      </c>
      <c r="G216" s="44">
        <v>50</v>
      </c>
      <c r="H216" s="48">
        <v>0</v>
      </c>
      <c r="I216" s="44">
        <v>-218</v>
      </c>
      <c r="J216" s="48">
        <v>0</v>
      </c>
      <c r="K216" s="44">
        <v>339</v>
      </c>
      <c r="L216" s="44">
        <v>26</v>
      </c>
      <c r="M216" s="44">
        <v>-79</v>
      </c>
      <c r="N216" s="44">
        <v>0</v>
      </c>
      <c r="O216" s="44">
        <v>0</v>
      </c>
      <c r="P216" s="44">
        <v>-20</v>
      </c>
      <c r="Q216" s="44">
        <v>-3</v>
      </c>
    </row>
    <row r="217" spans="1:18">
      <c r="B217" s="43">
        <v>44620</v>
      </c>
      <c r="C217" s="44">
        <v>346</v>
      </c>
      <c r="D217" s="48">
        <v>0</v>
      </c>
      <c r="E217" s="48">
        <v>0</v>
      </c>
      <c r="F217" s="44">
        <v>-345</v>
      </c>
      <c r="G217" s="44">
        <v>125</v>
      </c>
      <c r="H217" s="48">
        <v>0</v>
      </c>
      <c r="I217" s="44">
        <v>-150</v>
      </c>
      <c r="J217" s="48">
        <v>0</v>
      </c>
      <c r="K217" s="44">
        <v>-127</v>
      </c>
      <c r="L217" s="44">
        <v>-4</v>
      </c>
      <c r="M217" s="44">
        <v>-65</v>
      </c>
      <c r="N217" s="44">
        <v>0</v>
      </c>
      <c r="O217" s="44">
        <v>-1</v>
      </c>
      <c r="P217" s="44">
        <v>1</v>
      </c>
      <c r="Q217" s="44">
        <v>220</v>
      </c>
    </row>
    <row r="218" spans="1:18">
      <c r="B218" s="43">
        <v>44651</v>
      </c>
      <c r="C218" s="44">
        <v>320</v>
      </c>
      <c r="D218" s="48">
        <v>0</v>
      </c>
      <c r="E218" s="48">
        <v>0</v>
      </c>
      <c r="F218" s="44">
        <v>-27</v>
      </c>
      <c r="G218" s="44">
        <v>178</v>
      </c>
      <c r="H218" s="48">
        <v>0</v>
      </c>
      <c r="I218" s="44">
        <v>-150</v>
      </c>
      <c r="J218" s="48">
        <v>0</v>
      </c>
      <c r="K218" s="44">
        <v>-167</v>
      </c>
      <c r="L218" s="44">
        <v>15</v>
      </c>
      <c r="M218" s="44">
        <v>-126</v>
      </c>
      <c r="N218" s="44">
        <v>0</v>
      </c>
      <c r="O218" s="44">
        <v>0</v>
      </c>
      <c r="P218" s="44">
        <v>-38</v>
      </c>
      <c r="Q218" s="44">
        <v>-5</v>
      </c>
    </row>
    <row r="219" spans="1:18">
      <c r="B219" s="43">
        <v>44681</v>
      </c>
      <c r="C219" s="44">
        <v>-47</v>
      </c>
      <c r="D219" s="48">
        <v>0</v>
      </c>
      <c r="E219" s="48">
        <v>0</v>
      </c>
      <c r="F219" s="44">
        <v>61</v>
      </c>
      <c r="G219" s="44">
        <v>177</v>
      </c>
      <c r="H219" s="48">
        <v>0</v>
      </c>
      <c r="I219" s="44">
        <v>-266</v>
      </c>
      <c r="J219" s="44">
        <v>0</v>
      </c>
      <c r="K219" s="44">
        <v>79</v>
      </c>
      <c r="L219" s="44">
        <v>14</v>
      </c>
      <c r="M219" s="44">
        <v>-139</v>
      </c>
      <c r="N219" s="44">
        <v>0</v>
      </c>
      <c r="O219" s="44">
        <v>0</v>
      </c>
      <c r="P219" s="44">
        <v>-37</v>
      </c>
      <c r="Q219" s="44">
        <v>158</v>
      </c>
    </row>
    <row r="220" spans="1:18">
      <c r="B220" s="43">
        <v>44712</v>
      </c>
      <c r="C220" s="44">
        <v>138</v>
      </c>
      <c r="D220" s="48">
        <v>0</v>
      </c>
      <c r="E220" s="48">
        <v>0</v>
      </c>
      <c r="F220" s="44">
        <v>-117</v>
      </c>
      <c r="G220" s="44">
        <v>141</v>
      </c>
      <c r="H220" s="48">
        <v>0</v>
      </c>
      <c r="I220" s="44">
        <v>-397</v>
      </c>
      <c r="J220" s="44">
        <v>0</v>
      </c>
      <c r="K220" s="44">
        <v>252</v>
      </c>
      <c r="L220" s="44">
        <v>45</v>
      </c>
      <c r="M220" s="44">
        <v>-34</v>
      </c>
      <c r="N220" s="44">
        <v>-1</v>
      </c>
      <c r="O220" s="44">
        <v>-1</v>
      </c>
      <c r="P220" s="44">
        <v>-20</v>
      </c>
      <c r="Q220" s="44">
        <v>-6</v>
      </c>
    </row>
    <row r="221" spans="1:18">
      <c r="B221" s="43">
        <v>44742</v>
      </c>
      <c r="C221" s="44">
        <v>138</v>
      </c>
      <c r="D221" s="48">
        <v>0</v>
      </c>
      <c r="E221" s="48">
        <v>0</v>
      </c>
      <c r="F221" s="44">
        <v>-117</v>
      </c>
      <c r="G221" s="44">
        <v>141</v>
      </c>
      <c r="H221" s="48">
        <v>0</v>
      </c>
      <c r="I221" s="44">
        <v>-397</v>
      </c>
      <c r="J221" s="44">
        <v>0</v>
      </c>
      <c r="K221" s="44">
        <v>252</v>
      </c>
      <c r="L221" s="44">
        <v>45</v>
      </c>
      <c r="M221" s="44">
        <v>-34</v>
      </c>
      <c r="N221" s="44">
        <v>-1</v>
      </c>
      <c r="O221" s="44">
        <v>-1</v>
      </c>
      <c r="P221" s="44">
        <v>-20</v>
      </c>
      <c r="Q221" s="44">
        <v>-6</v>
      </c>
    </row>
    <row r="222" spans="1:18" s="49" customFormat="1">
      <c r="A222" s="38"/>
      <c r="B222" s="43">
        <v>44773</v>
      </c>
      <c r="C222" s="44">
        <v>41</v>
      </c>
      <c r="D222" s="48">
        <v>0</v>
      </c>
      <c r="E222" s="48">
        <v>0</v>
      </c>
      <c r="F222" s="44">
        <v>-2578</v>
      </c>
      <c r="G222" s="44">
        <v>94</v>
      </c>
      <c r="H222" s="48">
        <v>0</v>
      </c>
      <c r="I222" s="44">
        <v>-3994</v>
      </c>
      <c r="J222" s="44">
        <v>0</v>
      </c>
      <c r="K222" s="44">
        <v>-1695</v>
      </c>
      <c r="L222" s="44">
        <v>-8</v>
      </c>
      <c r="M222" s="44">
        <v>-2286</v>
      </c>
      <c r="N222" s="44">
        <v>0</v>
      </c>
      <c r="O222" s="44">
        <v>-6</v>
      </c>
      <c r="P222" s="44">
        <v>10237</v>
      </c>
      <c r="Q222" s="44">
        <v>195</v>
      </c>
      <c r="R222" s="37"/>
    </row>
    <row r="223" spans="1:18" ht="16.5" customHeight="1">
      <c r="B223" s="43">
        <v>44804</v>
      </c>
      <c r="C223" s="44">
        <v>64</v>
      </c>
      <c r="D223" s="48">
        <v>0</v>
      </c>
      <c r="E223" s="48">
        <v>0</v>
      </c>
      <c r="F223" s="44">
        <v>-488</v>
      </c>
      <c r="G223" s="44">
        <v>109</v>
      </c>
      <c r="H223" s="48">
        <v>0</v>
      </c>
      <c r="I223" s="44">
        <v>-385</v>
      </c>
      <c r="J223" s="44">
        <v>0</v>
      </c>
      <c r="K223" s="44">
        <v>56</v>
      </c>
      <c r="L223" s="44">
        <v>1</v>
      </c>
      <c r="M223" s="44">
        <v>-48</v>
      </c>
      <c r="N223" s="44">
        <v>-2</v>
      </c>
      <c r="O223" s="44">
        <v>-1</v>
      </c>
      <c r="P223" s="44">
        <v>609</v>
      </c>
      <c r="Q223" s="44">
        <v>85</v>
      </c>
    </row>
    <row r="224" spans="1:18">
      <c r="B224" s="43">
        <v>44834</v>
      </c>
      <c r="C224" s="44">
        <v>84</v>
      </c>
      <c r="D224" s="48">
        <v>0</v>
      </c>
      <c r="E224" s="48">
        <v>0</v>
      </c>
      <c r="F224" s="44">
        <v>-43</v>
      </c>
      <c r="G224" s="44">
        <v>103</v>
      </c>
      <c r="H224" s="48">
        <v>0</v>
      </c>
      <c r="I224" s="44">
        <v>-239</v>
      </c>
      <c r="J224" s="44">
        <v>0</v>
      </c>
      <c r="K224" s="44">
        <v>120</v>
      </c>
      <c r="L224" s="44">
        <v>20</v>
      </c>
      <c r="M224" s="44">
        <v>-66</v>
      </c>
      <c r="N224" s="44">
        <v>0</v>
      </c>
      <c r="O224" s="44">
        <v>-1</v>
      </c>
      <c r="P224" s="44">
        <v>25</v>
      </c>
      <c r="Q224" s="44">
        <v>-3</v>
      </c>
    </row>
    <row r="225" spans="1:18">
      <c r="B225" s="43">
        <v>44865</v>
      </c>
      <c r="C225" s="44">
        <v>67</v>
      </c>
      <c r="D225" s="48">
        <v>0</v>
      </c>
      <c r="E225" s="48">
        <v>0</v>
      </c>
      <c r="F225" s="44">
        <v>35</v>
      </c>
      <c r="G225" s="44">
        <v>48</v>
      </c>
      <c r="H225" s="48">
        <v>0</v>
      </c>
      <c r="I225" s="44">
        <v>-92</v>
      </c>
      <c r="J225" s="44">
        <v>0</v>
      </c>
      <c r="K225" s="44">
        <v>78</v>
      </c>
      <c r="L225" s="44">
        <v>-5</v>
      </c>
      <c r="M225" s="44">
        <v>-127</v>
      </c>
      <c r="N225" s="44">
        <v>0</v>
      </c>
      <c r="O225" s="44">
        <v>-1</v>
      </c>
      <c r="P225" s="44">
        <v>1</v>
      </c>
      <c r="Q225" s="44">
        <v>-4</v>
      </c>
    </row>
    <row r="226" spans="1:18">
      <c r="B226" s="43">
        <v>44895</v>
      </c>
      <c r="C226" s="44">
        <v>91</v>
      </c>
      <c r="D226" s="48">
        <v>0</v>
      </c>
      <c r="E226" s="48">
        <v>0</v>
      </c>
      <c r="F226" s="44">
        <v>-250</v>
      </c>
      <c r="G226" s="44">
        <v>218</v>
      </c>
      <c r="H226" s="48">
        <v>0</v>
      </c>
      <c r="I226" s="44">
        <v>-529</v>
      </c>
      <c r="J226" s="44">
        <v>0</v>
      </c>
      <c r="K226" s="44">
        <v>287</v>
      </c>
      <c r="L226" s="44">
        <v>8</v>
      </c>
      <c r="M226" s="44">
        <v>-441</v>
      </c>
      <c r="N226" s="44">
        <v>0</v>
      </c>
      <c r="O226" s="44">
        <v>-2</v>
      </c>
      <c r="P226" s="44">
        <v>588</v>
      </c>
      <c r="Q226" s="44">
        <v>30</v>
      </c>
    </row>
    <row r="227" spans="1:18">
      <c r="B227" s="43">
        <v>44926</v>
      </c>
      <c r="C227" s="44">
        <v>62</v>
      </c>
      <c r="D227" s="48">
        <v>0</v>
      </c>
      <c r="E227" s="48">
        <v>0</v>
      </c>
      <c r="F227" s="44">
        <v>-317</v>
      </c>
      <c r="G227" s="44">
        <v>181</v>
      </c>
      <c r="H227" s="48">
        <v>0</v>
      </c>
      <c r="I227" s="44">
        <v>-323</v>
      </c>
      <c r="J227" s="44">
        <v>0</v>
      </c>
      <c r="K227" s="44">
        <v>91</v>
      </c>
      <c r="L227" s="44">
        <v>-4</v>
      </c>
      <c r="M227" s="44">
        <v>-65</v>
      </c>
      <c r="N227" s="44">
        <v>-2</v>
      </c>
      <c r="O227" s="44">
        <v>0</v>
      </c>
      <c r="P227" s="44">
        <v>258</v>
      </c>
      <c r="Q227" s="44">
        <v>119</v>
      </c>
    </row>
    <row r="228" spans="1:18">
      <c r="B228" s="43">
        <v>44957</v>
      </c>
      <c r="C228" s="44">
        <v>10</v>
      </c>
      <c r="D228" s="48">
        <v>0</v>
      </c>
      <c r="E228" s="48">
        <v>0</v>
      </c>
      <c r="F228" s="44">
        <v>-150</v>
      </c>
      <c r="G228" s="44">
        <v>7</v>
      </c>
      <c r="H228" s="48">
        <v>0</v>
      </c>
      <c r="I228" s="44">
        <v>-367</v>
      </c>
      <c r="J228" s="44">
        <v>0</v>
      </c>
      <c r="K228" s="44">
        <v>136</v>
      </c>
      <c r="L228" s="44">
        <v>10</v>
      </c>
      <c r="M228" s="44">
        <v>-72</v>
      </c>
      <c r="N228" s="44">
        <v>-1</v>
      </c>
      <c r="O228" s="44">
        <v>0</v>
      </c>
      <c r="P228" s="44">
        <v>218</v>
      </c>
      <c r="Q228" s="44">
        <v>209</v>
      </c>
    </row>
    <row r="229" spans="1:18">
      <c r="B229" s="43">
        <v>44985</v>
      </c>
      <c r="C229" s="44">
        <v>633</v>
      </c>
      <c r="D229" s="48">
        <v>0</v>
      </c>
      <c r="E229" s="48">
        <v>0</v>
      </c>
      <c r="F229" s="44">
        <v>-509</v>
      </c>
      <c r="G229" s="44">
        <v>77</v>
      </c>
      <c r="H229" s="48">
        <v>0</v>
      </c>
      <c r="I229" s="44">
        <v>-67</v>
      </c>
      <c r="J229" s="44">
        <v>0</v>
      </c>
      <c r="K229" s="44">
        <v>-64</v>
      </c>
      <c r="L229" s="44">
        <v>-6</v>
      </c>
      <c r="M229" s="44">
        <v>-203</v>
      </c>
      <c r="N229" s="44">
        <v>0</v>
      </c>
      <c r="O229" s="44">
        <v>-2</v>
      </c>
      <c r="P229" s="44">
        <v>141</v>
      </c>
      <c r="Q229" s="44">
        <v>0</v>
      </c>
    </row>
    <row r="230" spans="1:18" s="49" customFormat="1">
      <c r="A230" s="38"/>
      <c r="B230" s="43">
        <v>45016</v>
      </c>
      <c r="C230" s="44">
        <v>431</v>
      </c>
      <c r="D230" s="48" t="s">
        <v>29</v>
      </c>
      <c r="E230" s="48" t="s">
        <v>29</v>
      </c>
      <c r="F230" s="44">
        <v>-230</v>
      </c>
      <c r="G230" s="44">
        <v>317</v>
      </c>
      <c r="H230" s="48" t="s">
        <v>29</v>
      </c>
      <c r="I230" s="44">
        <v>-531</v>
      </c>
      <c r="J230" s="44">
        <v>0</v>
      </c>
      <c r="K230" s="44">
        <v>170</v>
      </c>
      <c r="L230" s="44">
        <v>25</v>
      </c>
      <c r="M230" s="44">
        <v>-418</v>
      </c>
      <c r="N230" s="44">
        <v>0</v>
      </c>
      <c r="O230" s="44">
        <v>0</v>
      </c>
      <c r="P230" s="44">
        <v>79</v>
      </c>
      <c r="Q230" s="44">
        <v>157</v>
      </c>
      <c r="R230" s="37"/>
    </row>
    <row r="231" spans="1:18">
      <c r="B231" s="43">
        <v>45046</v>
      </c>
      <c r="C231" s="44">
        <v>410</v>
      </c>
      <c r="D231" s="48" t="s">
        <v>29</v>
      </c>
      <c r="E231" s="48" t="s">
        <v>29</v>
      </c>
      <c r="F231" s="44">
        <v>-477</v>
      </c>
      <c r="G231" s="44">
        <v>191</v>
      </c>
      <c r="H231" s="48" t="s">
        <v>29</v>
      </c>
      <c r="I231" s="44">
        <v>-270</v>
      </c>
      <c r="J231" s="44">
        <v>0</v>
      </c>
      <c r="K231" s="44">
        <v>286</v>
      </c>
      <c r="L231" s="44">
        <v>20</v>
      </c>
      <c r="M231" s="44">
        <v>-160</v>
      </c>
      <c r="N231" s="44">
        <v>-2</v>
      </c>
      <c r="O231" s="44">
        <v>0</v>
      </c>
      <c r="P231" s="44">
        <v>6</v>
      </c>
      <c r="Q231" s="44">
        <v>-4</v>
      </c>
    </row>
    <row r="232" spans="1:18">
      <c r="B232" s="43">
        <v>45077</v>
      </c>
      <c r="C232" s="44">
        <v>317</v>
      </c>
      <c r="D232" s="48" t="s">
        <v>29</v>
      </c>
      <c r="E232" s="48" t="s">
        <v>29</v>
      </c>
      <c r="F232" s="44">
        <v>-261</v>
      </c>
      <c r="G232" s="44">
        <v>128</v>
      </c>
      <c r="H232" s="48" t="s">
        <v>29</v>
      </c>
      <c r="I232" s="48">
        <v>-566</v>
      </c>
      <c r="J232" s="44">
        <v>0</v>
      </c>
      <c r="K232" s="48">
        <v>270</v>
      </c>
      <c r="L232" s="48">
        <v>3</v>
      </c>
      <c r="M232" s="44">
        <v>-81</v>
      </c>
      <c r="N232" s="44">
        <v>0</v>
      </c>
      <c r="O232" s="44">
        <v>-2</v>
      </c>
      <c r="P232" s="44">
        <v>32</v>
      </c>
      <c r="Q232" s="44">
        <v>160</v>
      </c>
    </row>
    <row r="233" spans="1:18" s="49" customFormat="1">
      <c r="A233" s="38"/>
      <c r="B233" s="43">
        <v>45107</v>
      </c>
      <c r="C233" s="44">
        <v>200</v>
      </c>
      <c r="D233" s="48">
        <v>0</v>
      </c>
      <c r="E233" s="48">
        <v>0</v>
      </c>
      <c r="F233" s="44">
        <v>-504</v>
      </c>
      <c r="G233" s="44">
        <v>162</v>
      </c>
      <c r="H233" s="48">
        <v>0</v>
      </c>
      <c r="I233" s="44">
        <v>-410</v>
      </c>
      <c r="J233" s="44">
        <v>0</v>
      </c>
      <c r="K233" s="44">
        <v>937</v>
      </c>
      <c r="L233" s="44">
        <v>20</v>
      </c>
      <c r="M233" s="44">
        <v>-434</v>
      </c>
      <c r="N233" s="44">
        <v>0</v>
      </c>
      <c r="O233" s="44">
        <v>-1</v>
      </c>
      <c r="P233" s="44">
        <v>39</v>
      </c>
      <c r="Q233" s="44">
        <v>-9</v>
      </c>
      <c r="R233" s="37"/>
    </row>
    <row r="234" spans="1:18">
      <c r="B234" s="43">
        <v>45138</v>
      </c>
      <c r="C234" s="44">
        <v>358</v>
      </c>
      <c r="D234" s="44">
        <v>0</v>
      </c>
      <c r="E234" s="44">
        <v>0</v>
      </c>
      <c r="F234" s="44">
        <v>-573</v>
      </c>
      <c r="G234" s="44">
        <v>122</v>
      </c>
      <c r="H234" s="44">
        <v>0</v>
      </c>
      <c r="I234" s="44">
        <v>-273</v>
      </c>
      <c r="J234" s="44">
        <v>0</v>
      </c>
      <c r="K234" s="48">
        <v>602</v>
      </c>
      <c r="L234" s="44">
        <v>-3</v>
      </c>
      <c r="M234" s="44">
        <v>-481</v>
      </c>
      <c r="N234" s="44">
        <v>0</v>
      </c>
      <c r="O234" s="44">
        <v>0</v>
      </c>
      <c r="P234" s="44">
        <v>-10</v>
      </c>
      <c r="Q234" s="44">
        <v>258</v>
      </c>
      <c r="R234" s="50"/>
    </row>
    <row r="235" spans="1:18">
      <c r="B235" s="43">
        <v>45169</v>
      </c>
      <c r="C235" s="44">
        <v>218</v>
      </c>
      <c r="D235" s="44">
        <v>0</v>
      </c>
      <c r="E235" s="44">
        <v>0</v>
      </c>
      <c r="F235" s="44">
        <v>-780</v>
      </c>
      <c r="G235" s="44">
        <v>181</v>
      </c>
      <c r="H235" s="44">
        <v>0</v>
      </c>
      <c r="I235" s="44">
        <v>-460</v>
      </c>
      <c r="J235" s="44">
        <v>0</v>
      </c>
      <c r="K235" s="48">
        <v>1345</v>
      </c>
      <c r="L235" s="44">
        <v>7</v>
      </c>
      <c r="M235" s="44">
        <v>-491</v>
      </c>
      <c r="N235" s="44">
        <v>0</v>
      </c>
      <c r="O235" s="44">
        <v>0</v>
      </c>
      <c r="P235" s="44">
        <v>-15</v>
      </c>
      <c r="Q235" s="44">
        <v>-5</v>
      </c>
      <c r="R235" s="51"/>
    </row>
    <row r="236" spans="1:18">
      <c r="B236" s="43">
        <v>45199</v>
      </c>
      <c r="C236" s="44">
        <v>165</v>
      </c>
      <c r="D236" s="44">
        <v>0</v>
      </c>
      <c r="E236" s="44">
        <v>0</v>
      </c>
      <c r="F236" s="44">
        <v>-423</v>
      </c>
      <c r="G236" s="44">
        <v>-269</v>
      </c>
      <c r="H236" s="44">
        <v>0</v>
      </c>
      <c r="I236" s="44">
        <v>-112</v>
      </c>
      <c r="J236" s="44">
        <v>0</v>
      </c>
      <c r="K236" s="48">
        <v>880</v>
      </c>
      <c r="L236" s="44">
        <v>-4</v>
      </c>
      <c r="M236" s="44">
        <v>-243</v>
      </c>
      <c r="N236" s="44">
        <v>0</v>
      </c>
      <c r="O236" s="44">
        <v>0</v>
      </c>
      <c r="P236" s="44">
        <v>-21</v>
      </c>
      <c r="Q236" s="44">
        <f>3+24</f>
        <v>27</v>
      </c>
      <c r="R236" s="52"/>
    </row>
    <row r="237" spans="1:18">
      <c r="B237" s="43">
        <v>45230</v>
      </c>
      <c r="C237" s="44">
        <v>34</v>
      </c>
      <c r="D237" s="44">
        <v>0</v>
      </c>
      <c r="E237" s="44">
        <v>0</v>
      </c>
      <c r="F237" s="44">
        <v>-1536</v>
      </c>
      <c r="G237" s="44">
        <v>46</v>
      </c>
      <c r="H237" s="44">
        <v>0</v>
      </c>
      <c r="I237" s="44">
        <v>-917</v>
      </c>
      <c r="J237" s="44">
        <v>0</v>
      </c>
      <c r="K237" s="48">
        <v>104</v>
      </c>
      <c r="L237" s="44">
        <v>-19</v>
      </c>
      <c r="M237" s="44">
        <v>-963</v>
      </c>
      <c r="N237" s="44">
        <v>0</v>
      </c>
      <c r="O237" s="44">
        <v>0</v>
      </c>
      <c r="P237" s="44">
        <v>3272</v>
      </c>
      <c r="Q237" s="44">
        <v>-21</v>
      </c>
      <c r="R237" s="52"/>
    </row>
    <row r="238" spans="1:18">
      <c r="B238" s="43">
        <v>45260</v>
      </c>
      <c r="C238" s="44">
        <v>55</v>
      </c>
      <c r="D238" s="44">
        <v>0</v>
      </c>
      <c r="E238" s="44">
        <v>0</v>
      </c>
      <c r="F238" s="44">
        <v>-1551</v>
      </c>
      <c r="G238" s="44">
        <v>53</v>
      </c>
      <c r="H238" s="44">
        <v>0</v>
      </c>
      <c r="I238" s="44">
        <v>-916</v>
      </c>
      <c r="J238" s="44">
        <v>0</v>
      </c>
      <c r="K238" s="48">
        <v>-92</v>
      </c>
      <c r="L238" s="44">
        <v>5</v>
      </c>
      <c r="M238" s="44">
        <v>-935</v>
      </c>
      <c r="N238" s="44">
        <v>0</v>
      </c>
      <c r="O238" s="44">
        <v>-2</v>
      </c>
      <c r="P238" s="44">
        <v>3360</v>
      </c>
      <c r="Q238" s="44">
        <v>23</v>
      </c>
      <c r="R238" s="52"/>
    </row>
    <row r="239" spans="1:18">
      <c r="B239" s="43">
        <v>45291</v>
      </c>
      <c r="C239" s="44">
        <v>72</v>
      </c>
      <c r="D239" s="44">
        <v>0</v>
      </c>
      <c r="E239" s="44">
        <v>0</v>
      </c>
      <c r="F239" s="44">
        <v>-1471</v>
      </c>
      <c r="G239" s="44">
        <v>48</v>
      </c>
      <c r="H239" s="44">
        <v>0</v>
      </c>
      <c r="I239" s="44">
        <v>-621</v>
      </c>
      <c r="J239" s="44">
        <v>0</v>
      </c>
      <c r="K239" s="48">
        <v>-166</v>
      </c>
      <c r="L239" s="44">
        <v>0</v>
      </c>
      <c r="M239" s="44">
        <v>-374</v>
      </c>
      <c r="N239" s="44">
        <v>0</v>
      </c>
      <c r="O239" s="44">
        <v>0</v>
      </c>
      <c r="P239" s="44">
        <v>2519</v>
      </c>
      <c r="Q239" s="44">
        <v>-7</v>
      </c>
      <c r="R239" s="52"/>
    </row>
    <row r="240" spans="1:18">
      <c r="B240" s="43">
        <v>45322</v>
      </c>
      <c r="C240" s="44">
        <v>41</v>
      </c>
      <c r="D240" s="44">
        <v>0</v>
      </c>
      <c r="E240" s="44">
        <v>0</v>
      </c>
      <c r="F240" s="44">
        <v>-185</v>
      </c>
      <c r="G240" s="44">
        <v>-12</v>
      </c>
      <c r="H240" s="44">
        <v>0</v>
      </c>
      <c r="I240" s="44">
        <v>-536</v>
      </c>
      <c r="J240" s="44">
        <v>0</v>
      </c>
      <c r="K240" s="48">
        <v>45</v>
      </c>
      <c r="L240" s="44">
        <v>-8</v>
      </c>
      <c r="M240" s="44">
        <v>-184</v>
      </c>
      <c r="N240" s="44">
        <v>0</v>
      </c>
      <c r="O240" s="44">
        <v>0</v>
      </c>
      <c r="P240" s="44">
        <v>804</v>
      </c>
      <c r="Q240" s="44">
        <v>35</v>
      </c>
      <c r="R240" s="52"/>
    </row>
    <row r="241" spans="2:18">
      <c r="B241" s="43">
        <v>45351</v>
      </c>
      <c r="C241" s="44">
        <v>816</v>
      </c>
      <c r="D241" s="44">
        <v>0</v>
      </c>
      <c r="E241" s="44">
        <v>0</v>
      </c>
      <c r="F241" s="44">
        <v>-1497</v>
      </c>
      <c r="G241" s="44">
        <v>637</v>
      </c>
      <c r="H241" s="44">
        <v>0</v>
      </c>
      <c r="I241" s="44">
        <v>-773</v>
      </c>
      <c r="J241" s="44">
        <v>0</v>
      </c>
      <c r="K241" s="48">
        <v>416</v>
      </c>
      <c r="L241" s="44">
        <v>6</v>
      </c>
      <c r="M241" s="44">
        <v>38</v>
      </c>
      <c r="N241" s="44">
        <v>0</v>
      </c>
      <c r="O241" s="44">
        <v>0</v>
      </c>
      <c r="P241" s="44">
        <v>361</v>
      </c>
      <c r="Q241" s="44">
        <v>-4</v>
      </c>
      <c r="R241" s="52"/>
    </row>
    <row r="242" spans="2:18">
      <c r="B242" s="43">
        <v>45382</v>
      </c>
      <c r="C242" s="44">
        <v>577</v>
      </c>
      <c r="D242" s="44">
        <v>0</v>
      </c>
      <c r="E242" s="44">
        <v>0</v>
      </c>
      <c r="F242" s="44">
        <v>-935</v>
      </c>
      <c r="G242" s="44">
        <v>-45</v>
      </c>
      <c r="H242" s="44">
        <v>0</v>
      </c>
      <c r="I242" s="44">
        <v>-1341</v>
      </c>
      <c r="J242" s="44">
        <v>0</v>
      </c>
      <c r="K242" s="48">
        <v>709</v>
      </c>
      <c r="L242" s="44">
        <v>8</v>
      </c>
      <c r="M242" s="44">
        <v>-286</v>
      </c>
      <c r="N242" s="44">
        <v>0</v>
      </c>
      <c r="O242" s="44">
        <v>-1</v>
      </c>
      <c r="P242" s="44">
        <v>713</v>
      </c>
      <c r="Q242" s="44">
        <v>601</v>
      </c>
      <c r="R242" s="52"/>
    </row>
    <row r="243" spans="2:18">
      <c r="B243" s="43">
        <v>45412</v>
      </c>
      <c r="C243" s="44">
        <v>107</v>
      </c>
      <c r="D243" s="44">
        <v>0</v>
      </c>
      <c r="E243" s="44">
        <v>0</v>
      </c>
      <c r="F243" s="44">
        <v>138</v>
      </c>
      <c r="G243" s="44">
        <v>-108</v>
      </c>
      <c r="H243" s="44">
        <v>0</v>
      </c>
      <c r="I243" s="44">
        <v>-826</v>
      </c>
      <c r="J243" s="44">
        <v>0</v>
      </c>
      <c r="K243" s="48">
        <v>-427</v>
      </c>
      <c r="L243" s="44">
        <v>-10</v>
      </c>
      <c r="M243" s="44">
        <v>-237</v>
      </c>
      <c r="N243" s="44">
        <v>0</v>
      </c>
      <c r="O243" s="44">
        <v>0</v>
      </c>
      <c r="P243" s="44">
        <v>583</v>
      </c>
      <c r="Q243" s="44">
        <v>780</v>
      </c>
      <c r="R243" s="52"/>
    </row>
    <row r="244" spans="2:18">
      <c r="B244" s="43">
        <v>45443</v>
      </c>
      <c r="C244" s="44">
        <v>279</v>
      </c>
      <c r="D244" s="44">
        <v>0</v>
      </c>
      <c r="E244" s="44">
        <v>0</v>
      </c>
      <c r="F244" s="44">
        <v>-243</v>
      </c>
      <c r="G244" s="44">
        <v>-134</v>
      </c>
      <c r="H244" s="44">
        <v>0</v>
      </c>
      <c r="I244" s="44">
        <v>-868</v>
      </c>
      <c r="J244" s="44">
        <v>0</v>
      </c>
      <c r="K244" s="48">
        <v>685</v>
      </c>
      <c r="L244" s="44">
        <v>5</v>
      </c>
      <c r="M244" s="44">
        <v>-250</v>
      </c>
      <c r="N244" s="44">
        <v>0</v>
      </c>
      <c r="O244" s="44">
        <v>0</v>
      </c>
      <c r="P244" s="44">
        <v>326</v>
      </c>
      <c r="Q244" s="44">
        <v>200</v>
      </c>
      <c r="R244" s="52"/>
    </row>
    <row r="245" spans="2:18">
      <c r="B245" s="43">
        <v>45473</v>
      </c>
      <c r="C245" s="44">
        <v>273</v>
      </c>
      <c r="D245" s="44">
        <v>0</v>
      </c>
      <c r="E245" s="44">
        <v>0</v>
      </c>
      <c r="F245" s="44">
        <v>-123</v>
      </c>
      <c r="G245" s="44">
        <v>-115</v>
      </c>
      <c r="H245" s="44">
        <v>0</v>
      </c>
      <c r="I245" s="44">
        <v>-1206</v>
      </c>
      <c r="J245" s="44">
        <v>0</v>
      </c>
      <c r="K245" s="48">
        <v>1119</v>
      </c>
      <c r="L245" s="44">
        <v>8</v>
      </c>
      <c r="M245" s="44">
        <v>14</v>
      </c>
      <c r="N245" s="44">
        <v>0</v>
      </c>
      <c r="O245" s="44">
        <v>0</v>
      </c>
      <c r="P245" s="44">
        <v>32</v>
      </c>
      <c r="Q245" s="44">
        <v>-2</v>
      </c>
      <c r="R245" s="52"/>
    </row>
    <row r="246" spans="2:18">
      <c r="B246" s="43">
        <v>45503</v>
      </c>
      <c r="C246" s="44">
        <v>200</v>
      </c>
      <c r="D246" s="44">
        <v>0</v>
      </c>
      <c r="E246" s="44">
        <v>0</v>
      </c>
      <c r="F246" s="44">
        <v>-342</v>
      </c>
      <c r="G246" s="44">
        <v>-45</v>
      </c>
      <c r="H246" s="44">
        <v>0</v>
      </c>
      <c r="I246" s="44">
        <v>-1142</v>
      </c>
      <c r="J246" s="44">
        <v>0</v>
      </c>
      <c r="K246" s="48">
        <v>1254</v>
      </c>
      <c r="L246" s="44">
        <v>10</v>
      </c>
      <c r="M246" s="44">
        <v>82</v>
      </c>
      <c r="N246" s="44">
        <v>0</v>
      </c>
      <c r="O246" s="44">
        <v>-2</v>
      </c>
      <c r="P246" s="44">
        <v>-12</v>
      </c>
      <c r="Q246" s="44">
        <v>-3</v>
      </c>
      <c r="R246" s="52"/>
    </row>
    <row r="247" spans="2:18">
      <c r="B247" s="43">
        <v>45534</v>
      </c>
      <c r="C247" s="44">
        <v>34</v>
      </c>
      <c r="D247" s="44">
        <v>0</v>
      </c>
      <c r="E247" s="44">
        <v>0</v>
      </c>
      <c r="F247" s="44">
        <v>10</v>
      </c>
      <c r="G247" s="44">
        <v>-132</v>
      </c>
      <c r="H247" s="44">
        <v>0</v>
      </c>
      <c r="I247" s="44">
        <v>-1061</v>
      </c>
      <c r="J247" s="44">
        <v>0</v>
      </c>
      <c r="K247" s="48">
        <v>1364</v>
      </c>
      <c r="L247" s="44">
        <v>12</v>
      </c>
      <c r="M247" s="44">
        <v>-599</v>
      </c>
      <c r="N247" s="44">
        <v>0</v>
      </c>
      <c r="O247" s="44">
        <v>-1</v>
      </c>
      <c r="P247" s="44">
        <v>-19</v>
      </c>
      <c r="Q247" s="44">
        <v>392</v>
      </c>
      <c r="R247" s="52"/>
    </row>
    <row r="248" spans="2:18">
      <c r="B248" s="43">
        <v>45565</v>
      </c>
      <c r="C248" s="44">
        <v>-160</v>
      </c>
      <c r="D248" s="44">
        <v>0</v>
      </c>
      <c r="E248" s="44">
        <v>0</v>
      </c>
      <c r="F248" s="44">
        <v>182</v>
      </c>
      <c r="G248" s="44">
        <v>-87</v>
      </c>
      <c r="H248" s="44">
        <v>0</v>
      </c>
      <c r="I248" s="44">
        <v>-869</v>
      </c>
      <c r="J248" s="44">
        <v>0</v>
      </c>
      <c r="K248" s="48">
        <v>1320</v>
      </c>
      <c r="L248" s="44">
        <v>12</v>
      </c>
      <c r="M248" s="44">
        <v>-386</v>
      </c>
      <c r="N248" s="44">
        <v>0</v>
      </c>
      <c r="O248" s="44">
        <v>0</v>
      </c>
      <c r="P248" s="44">
        <v>-10</v>
      </c>
      <c r="Q248" s="44">
        <v>-2</v>
      </c>
      <c r="R248" s="52"/>
    </row>
    <row r="249" spans="2:18">
      <c r="B249" s="43">
        <v>45596</v>
      </c>
      <c r="C249" s="44">
        <v>-70</v>
      </c>
      <c r="D249" s="44">
        <v>0</v>
      </c>
      <c r="E249" s="44">
        <v>0</v>
      </c>
      <c r="F249" s="44">
        <v>-671</v>
      </c>
      <c r="G249" s="44">
        <v>-123</v>
      </c>
      <c r="H249" s="44">
        <v>0</v>
      </c>
      <c r="I249" s="44">
        <v>-2203</v>
      </c>
      <c r="J249" s="44">
        <v>0</v>
      </c>
      <c r="K249" s="48">
        <v>1249</v>
      </c>
      <c r="L249" s="44">
        <v>4</v>
      </c>
      <c r="M249" s="44">
        <v>-993</v>
      </c>
      <c r="N249" s="44">
        <v>0</v>
      </c>
      <c r="O249" s="44">
        <v>-4</v>
      </c>
      <c r="P249" s="44">
        <v>2689</v>
      </c>
      <c r="Q249" s="44">
        <v>122</v>
      </c>
      <c r="R249" s="52"/>
    </row>
    <row r="250" spans="2:18">
      <c r="B250" s="43">
        <v>45626</v>
      </c>
      <c r="C250" s="44">
        <v>24</v>
      </c>
      <c r="D250" s="44">
        <v>0</v>
      </c>
      <c r="E250" s="44">
        <v>0</v>
      </c>
      <c r="F250" s="44">
        <v>-453</v>
      </c>
      <c r="G250" s="44">
        <v>-19</v>
      </c>
      <c r="H250" s="44">
        <v>0</v>
      </c>
      <c r="I250" s="44">
        <v>-1295</v>
      </c>
      <c r="J250" s="44">
        <v>0</v>
      </c>
      <c r="K250" s="48">
        <v>1198</v>
      </c>
      <c r="L250" s="44">
        <v>-5</v>
      </c>
      <c r="M250" s="44">
        <v>-405</v>
      </c>
      <c r="N250" s="44">
        <v>0</v>
      </c>
      <c r="O250" s="44">
        <v>0</v>
      </c>
      <c r="P250" s="44">
        <v>763</v>
      </c>
      <c r="Q250" s="44">
        <v>192</v>
      </c>
      <c r="R250" s="52"/>
    </row>
    <row r="251" spans="2:18">
      <c r="B251" s="43">
        <v>45657</v>
      </c>
      <c r="C251" s="44">
        <v>65</v>
      </c>
      <c r="D251" s="44">
        <v>0</v>
      </c>
      <c r="E251" s="44">
        <v>0</v>
      </c>
      <c r="F251" s="44">
        <v>-469</v>
      </c>
      <c r="G251" s="44">
        <v>-42</v>
      </c>
      <c r="H251" s="44">
        <v>0</v>
      </c>
      <c r="I251" s="44">
        <v>-1610</v>
      </c>
      <c r="J251" s="44">
        <v>0</v>
      </c>
      <c r="K251" s="48">
        <v>1474</v>
      </c>
      <c r="L251" s="44">
        <v>6</v>
      </c>
      <c r="M251" s="44">
        <v>-427</v>
      </c>
      <c r="N251" s="44">
        <v>-1</v>
      </c>
      <c r="O251" s="44">
        <v>0</v>
      </c>
      <c r="P251" s="44">
        <v>879</v>
      </c>
      <c r="Q251" s="44">
        <v>125</v>
      </c>
      <c r="R251" s="52"/>
    </row>
    <row r="252" spans="2:18">
      <c r="B252" s="53">
        <f>+EOMONTH(B251,1)</f>
        <v>45688</v>
      </c>
      <c r="C252" s="44">
        <v>-68</v>
      </c>
      <c r="D252" s="44">
        <v>0</v>
      </c>
      <c r="E252" s="44">
        <v>0</v>
      </c>
      <c r="F252" s="44">
        <v>-147</v>
      </c>
      <c r="G252" s="44">
        <v>43</v>
      </c>
      <c r="H252" s="44">
        <v>0</v>
      </c>
      <c r="I252" s="44">
        <v>-1574</v>
      </c>
      <c r="J252" s="44">
        <v>0</v>
      </c>
      <c r="K252" s="48">
        <v>1383</v>
      </c>
      <c r="L252" s="44">
        <v>-6</v>
      </c>
      <c r="M252" s="44">
        <v>-56</v>
      </c>
      <c r="N252" s="44">
        <v>0</v>
      </c>
      <c r="O252" s="44">
        <v>-1</v>
      </c>
      <c r="P252" s="44">
        <v>426</v>
      </c>
      <c r="Q252" s="44">
        <v>0</v>
      </c>
      <c r="R252" s="52"/>
    </row>
    <row r="253" spans="2:18">
      <c r="B253" s="53">
        <f t="shared" ref="B253:B260" si="0">+EOMONTH(B252,1)</f>
        <v>45716</v>
      </c>
      <c r="C253" s="44">
        <v>270</v>
      </c>
      <c r="D253" s="44">
        <v>0</v>
      </c>
      <c r="E253" s="44">
        <v>0</v>
      </c>
      <c r="F253" s="44">
        <v>-709</v>
      </c>
      <c r="G253" s="44">
        <v>488</v>
      </c>
      <c r="H253" s="44">
        <v>0</v>
      </c>
      <c r="I253" s="44">
        <v>-830</v>
      </c>
      <c r="J253" s="44">
        <v>0</v>
      </c>
      <c r="K253" s="48">
        <v>847</v>
      </c>
      <c r="L253" s="44">
        <v>1</v>
      </c>
      <c r="M253" s="44">
        <v>-172</v>
      </c>
      <c r="N253" s="44">
        <v>0</v>
      </c>
      <c r="O253" s="44">
        <v>-3</v>
      </c>
      <c r="P253" s="44">
        <v>110</v>
      </c>
      <c r="Q253" s="44">
        <v>-2</v>
      </c>
      <c r="R253" s="52"/>
    </row>
    <row r="254" spans="2:18">
      <c r="B254" s="53">
        <f t="shared" si="0"/>
        <v>45747</v>
      </c>
      <c r="C254" s="44">
        <f>+'[1]Recibidos Totales'!C254-'[1]Cedidos Totales'!C254</f>
        <v>-27</v>
      </c>
      <c r="D254" s="44">
        <v>0</v>
      </c>
      <c r="E254" s="44">
        <v>0</v>
      </c>
      <c r="F254" s="44">
        <v>-626</v>
      </c>
      <c r="G254" s="44">
        <v>467</v>
      </c>
      <c r="H254" s="44">
        <v>0</v>
      </c>
      <c r="I254" s="44">
        <v>-988</v>
      </c>
      <c r="J254" s="44">
        <v>0</v>
      </c>
      <c r="K254" s="48">
        <v>651</v>
      </c>
      <c r="L254" s="44">
        <v>-16</v>
      </c>
      <c r="M254" s="44">
        <v>-124</v>
      </c>
      <c r="N254" s="44">
        <v>0</v>
      </c>
      <c r="O254" s="44">
        <v>0</v>
      </c>
      <c r="P254" s="44">
        <v>231</v>
      </c>
      <c r="Q254" s="44">
        <v>432</v>
      </c>
      <c r="R254" s="52"/>
    </row>
    <row r="255" spans="2:18">
      <c r="B255" s="53">
        <f t="shared" si="0"/>
        <v>45777</v>
      </c>
      <c r="C255" s="44">
        <f>+'[1]Recibidos Totales'!C255-'[1]Cedidos Totales'!C255</f>
        <v>345</v>
      </c>
      <c r="D255" s="44">
        <f>+'[1]Recibidos Totales'!D255-'[1]Cedidos Totales'!D255</f>
        <v>0</v>
      </c>
      <c r="E255" s="44">
        <f>+'[1]Recibidos Totales'!E255-'[1]Cedidos Totales'!E255</f>
        <v>0</v>
      </c>
      <c r="F255" s="44">
        <f>+'[1]Recibidos Totales'!F255-'[1]Cedidos Totales'!F255</f>
        <v>-1556</v>
      </c>
      <c r="G255" s="44">
        <f>+'[1]Recibidos Totales'!G255-'[1]Cedidos Totales'!G255</f>
        <v>381</v>
      </c>
      <c r="H255" s="44">
        <f>+'[1]Recibidos Totales'!H255-'[1]Cedidos Totales'!H255</f>
        <v>0</v>
      </c>
      <c r="I255" s="44">
        <f>+'[1]Recibidos Totales'!I255-'[1]Cedidos Totales'!I255</f>
        <v>-1760</v>
      </c>
      <c r="J255" s="44">
        <f>+'[1]Recibidos Totales'!J255-'[1]Cedidos Totales'!J255</f>
        <v>0</v>
      </c>
      <c r="K255" s="44">
        <f>+'[1]Recibidos Totales'!K255-'[1]Cedidos Totales'!K255</f>
        <v>2257</v>
      </c>
      <c r="L255" s="44">
        <f>+'[1]Recibidos Totales'!L255-'[1]Cedidos Totales'!L255</f>
        <v>0</v>
      </c>
      <c r="M255" s="44">
        <f>+'[1]Recibidos Totales'!M255-'[1]Cedidos Totales'!M255</f>
        <v>35</v>
      </c>
      <c r="N255" s="44">
        <f>+'[1]Recibidos Totales'!N255-'[1]Cedidos Totales'!N255</f>
        <v>0</v>
      </c>
      <c r="O255" s="44">
        <f>+'[1]Recibidos Totales'!O255-'[1]Cedidos Totales'!O255</f>
        <v>0</v>
      </c>
      <c r="P255" s="44">
        <f>+'[1]Recibidos Totales'!P255-'[1]Cedidos Totales'!P255</f>
        <v>303</v>
      </c>
      <c r="Q255" s="44">
        <f>+'[1]Recibidos Totales'!Q255-'[1]Cedidos Totales'!Q255</f>
        <v>-5</v>
      </c>
      <c r="R255" s="52"/>
    </row>
    <row r="256" spans="2:18">
      <c r="B256" s="53">
        <f t="shared" si="0"/>
        <v>45808</v>
      </c>
      <c r="C256" s="44">
        <f>+'[1]Recibidos Totales'!C256-'[1]Cedidos Totales'!C256</f>
        <v>418</v>
      </c>
      <c r="D256" s="44">
        <f>+'[1]Recibidos Totales'!D256-'[1]Cedidos Totales'!D256</f>
        <v>0</v>
      </c>
      <c r="E256" s="44">
        <f>+'[1]Recibidos Totales'!E256-'[1]Cedidos Totales'!E256</f>
        <v>0</v>
      </c>
      <c r="F256" s="44">
        <f>+'[1]Recibidos Totales'!F256-'[1]Cedidos Totales'!F256</f>
        <v>-1203</v>
      </c>
      <c r="G256" s="44">
        <f>+'[1]Recibidos Totales'!G256-'[1]Cedidos Totales'!G256</f>
        <v>53</v>
      </c>
      <c r="H256" s="44">
        <f>+'[1]Recibidos Totales'!H256-'[1]Cedidos Totales'!H256</f>
        <v>0</v>
      </c>
      <c r="I256" s="44">
        <f>+'[1]Recibidos Totales'!I256-'[1]Cedidos Totales'!I256</f>
        <v>-1370</v>
      </c>
      <c r="J256" s="44">
        <f>+'[1]Recibidos Totales'!J256-'[1]Cedidos Totales'!J256</f>
        <v>0</v>
      </c>
      <c r="K256" s="44">
        <f>+'[1]Recibidos Totales'!K256-'[1]Cedidos Totales'!K256</f>
        <v>1858</v>
      </c>
      <c r="L256" s="44">
        <f>+'[1]Recibidos Totales'!L256-'[1]Cedidos Totales'!L256</f>
        <v>-15</v>
      </c>
      <c r="M256" s="44">
        <f>+'[1]Recibidos Totales'!M256-'[1]Cedidos Totales'!M256</f>
        <v>141</v>
      </c>
      <c r="N256" s="44">
        <f>+'[1]Recibidos Totales'!N256-'[1]Cedidos Totales'!N256</f>
        <v>0</v>
      </c>
      <c r="O256" s="44">
        <f>+'[1]Recibidos Totales'!O256-'[1]Cedidos Totales'!O256</f>
        <v>0</v>
      </c>
      <c r="P256" s="44">
        <f>+'[1]Recibidos Totales'!P256-'[1]Cedidos Totales'!P256</f>
        <v>120</v>
      </c>
      <c r="Q256" s="44">
        <f>+'[1]Recibidos Totales'!Q256-'[1]Cedidos Totales'!Q256</f>
        <v>-2</v>
      </c>
      <c r="R256" s="52"/>
    </row>
    <row r="257" spans="2:19">
      <c r="B257" s="53">
        <f t="shared" si="0"/>
        <v>45838</v>
      </c>
      <c r="C257" s="44">
        <f>+EST_WEB_TRASPASOS_RECIBIDOS_AFP_H[[#This Row],[Atlántico]]-EST_WEB_TRASPASOS_CEDIDOS_AFP_H__2[[#This Row],[Atlántico]]</f>
        <v>253</v>
      </c>
      <c r="D257" s="44">
        <f>+EST_WEB_TRASPASOS_RECIBIDOS_AFP_H[[#This Row],[Camino1]]-EST_WEB_TRASPASOS_CEDIDOS_AFP_H__2[[#This Row],[Camino1]]</f>
        <v>0</v>
      </c>
      <c r="E257" s="44">
        <f>+EST_WEB_TRASPASOS_RECIBIDOS_AFP_H[[#This Row],[Caribalico2]]-EST_WEB_TRASPASOS_CEDIDOS_AFP_H__2[[#This Row],[Caribalico2]]</f>
        <v>0</v>
      </c>
      <c r="F257" s="44">
        <f>+EST_WEB_TRASPASOS_RECIBIDOS_AFP_H[[#This Row],[Crecer]]-EST_WEB_TRASPASOS_CEDIDOS_AFP_H__2[[#This Row],[Crecer]]</f>
        <v>-459</v>
      </c>
      <c r="G257" s="44">
        <f>+EST_WEB_TRASPASOS_RECIBIDOS_AFP_H[[#This Row],[JMMB-BDI]]-EST_WEB_TRASPASOS_CEDIDOS_AFP_H__2[[#This Row],[JMMB-BDI]]</f>
        <v>124</v>
      </c>
      <c r="H257" s="44">
        <f>+EST_WEB_TRASPASOS_RECIBIDOS_AFP_H[[#This Row],[León3]]-EST_WEB_TRASPASOS_CEDIDOS_AFP_H__2[[#This Row],[León3]]</f>
        <v>0</v>
      </c>
      <c r="I257" s="44">
        <f>+EST_WEB_TRASPASOS_RECIBIDOS_AFP_H[[#This Row],[Popular]]-EST_WEB_TRASPASOS_CEDIDOS_AFP_H__2[[#This Row],[Popular]]</f>
        <v>-960</v>
      </c>
      <c r="J257" s="44">
        <f>+EST_WEB_TRASPASOS_RECIBIDOS_AFP_H[[#This Row],[Porvenir4]]-EST_WEB_TRASPASOS_CEDIDOS_AFP_H__2[[#This Row],[Porvenir4]]</f>
        <v>0</v>
      </c>
      <c r="K257" s="44">
        <f>+EST_WEB_TRASPASOS_RECIBIDOS_AFP_H[[#This Row],[Reservas]]-EST_WEB_TRASPASOS_CEDIDOS_AFP_H__2[[#This Row],[Reservas]]</f>
        <v>740</v>
      </c>
      <c r="L257" s="44">
        <f>+EST_WEB_TRASPASOS_RECIBIDOS_AFP_H[[#This Row],[Romana]]-EST_WEB_TRASPASOS_CEDIDOS_AFP_H__2[[#This Row],[Romana]]</f>
        <v>-4</v>
      </c>
      <c r="M257" s="44">
        <f>+EST_WEB_TRASPASOS_RECIBIDOS_AFP_H[[#This Row],[Siembra]]-EST_WEB_TRASPASOS_CEDIDOS_AFP_H__2[[#This Row],[Siembra]]</f>
        <v>-412</v>
      </c>
      <c r="N257" s="44">
        <f>+EST_WEB_TRASPASOS_RECIBIDOS_AFP_H[[#This Row],[Plan Sustitutivo del Banco Central]]-EST_WEB_TRASPASOS_CEDIDOS_AFP_H__2[[#This Row],[Plan Sustitutivo del Banco Central]]</f>
        <v>0</v>
      </c>
      <c r="O257" s="44">
        <f>+EST_WEB_TRASPASOS_RECIBIDOS_AFP_H[[#This Row],[Plan Sustitutivo del Banco de Reservas]]-EST_WEB_TRASPASOS_CEDIDOS_AFP_H__2[[#This Row],[Plan Sustitutivo del Banco de Reservas]]</f>
        <v>-5</v>
      </c>
      <c r="P257" s="44">
        <f>+EST_WEB_TRASPASOS_RECIBIDOS_AFP_H[[#This Row],[Plan Sustitutivo INABIMA]]-EST_WEB_TRASPASOS_CEDIDOS_AFP_H__2[[#This Row],[Plan Sustitutivo INABIMA]]</f>
        <v>53</v>
      </c>
      <c r="Q257" s="44">
        <f>+EST_WEB_TRASPASOS_RECIBIDOS_AFP_H[[#This Row],[Ministerio de Hacienda]]-EST_WEB_TRASPASOS_CEDIDOS_AFP_H__2[[#This Row],[Ministerio de Hacienda]]</f>
        <v>670</v>
      </c>
      <c r="R257" s="52"/>
    </row>
    <row r="258" spans="2:19" ht="16.5" customHeight="1">
      <c r="B258" s="53">
        <f t="shared" si="0"/>
        <v>45869</v>
      </c>
      <c r="C258" s="44">
        <f>+EST_WEB_TRASPASOS_RECIBIDOS_AFP_H[[#This Row],[Atlántico]]-EST_WEB_TRASPASOS_CEDIDOS_AFP_H__2[[#This Row],[Atlántico]]</f>
        <v>202</v>
      </c>
      <c r="D258" s="44">
        <f>+EST_WEB_TRASPASOS_RECIBIDOS_AFP_H[[#This Row],[Camino1]]-EST_WEB_TRASPASOS_CEDIDOS_AFP_H__2[[#This Row],[Camino1]]</f>
        <v>0</v>
      </c>
      <c r="E258" s="44">
        <f>+EST_WEB_TRASPASOS_RECIBIDOS_AFP_H[[#This Row],[Caribalico2]]-EST_WEB_TRASPASOS_CEDIDOS_AFP_H__2[[#This Row],[Caribalico2]]</f>
        <v>0</v>
      </c>
      <c r="F258" s="44">
        <f>+EST_WEB_TRASPASOS_RECIBIDOS_AFP_H[[#This Row],[Crecer]]-EST_WEB_TRASPASOS_CEDIDOS_AFP_H__2[[#This Row],[Crecer]]</f>
        <v>118</v>
      </c>
      <c r="G258" s="44">
        <f>+EST_WEB_TRASPASOS_RECIBIDOS_AFP_H[[#This Row],[JMMB-BDI]]-EST_WEB_TRASPASOS_CEDIDOS_AFP_H__2[[#This Row],[JMMB-BDI]]</f>
        <v>158</v>
      </c>
      <c r="H258" s="44">
        <f>+EST_WEB_TRASPASOS_RECIBIDOS_AFP_H[[#This Row],[León3]]-EST_WEB_TRASPASOS_CEDIDOS_AFP_H__2[[#This Row],[León3]]</f>
        <v>0</v>
      </c>
      <c r="I258" s="44">
        <f>+EST_WEB_TRASPASOS_RECIBIDOS_AFP_H[[#This Row],[Popular]]-EST_WEB_TRASPASOS_CEDIDOS_AFP_H__2[[#This Row],[Popular]]</f>
        <v>-1080</v>
      </c>
      <c r="J258" s="44">
        <f>+EST_WEB_TRASPASOS_RECIBIDOS_AFP_H[[#This Row],[Porvenir4]]-EST_WEB_TRASPASOS_CEDIDOS_AFP_H__2[[#This Row],[Porvenir4]]</f>
        <v>0</v>
      </c>
      <c r="K258" s="44">
        <f>+EST_WEB_TRASPASOS_RECIBIDOS_AFP_H[[#This Row],[Reservas]]-EST_WEB_TRASPASOS_CEDIDOS_AFP_H__2[[#This Row],[Reservas]]</f>
        <v>850</v>
      </c>
      <c r="L258" s="44">
        <f>+EST_WEB_TRASPASOS_RECIBIDOS_AFP_H[[#This Row],[Romana]]-EST_WEB_TRASPASOS_CEDIDOS_AFP_H__2[[#This Row],[Romana]]</f>
        <v>-19</v>
      </c>
      <c r="M258" s="44">
        <f>+EST_WEB_TRASPASOS_RECIBIDOS_AFP_H[[#This Row],[Siembra]]-EST_WEB_TRASPASOS_CEDIDOS_AFP_H__2[[#This Row],[Siembra]]</f>
        <v>-189</v>
      </c>
      <c r="N258" s="44">
        <f>+EST_WEB_TRASPASOS_RECIBIDOS_AFP_H[[#This Row],[Plan Sustitutivo del Banco Central]]-EST_WEB_TRASPASOS_CEDIDOS_AFP_H__2[[#This Row],[Plan Sustitutivo del Banco Central]]</f>
        <v>0</v>
      </c>
      <c r="O258" s="44">
        <f>+EST_WEB_TRASPASOS_RECIBIDOS_AFP_H[[#This Row],[Plan Sustitutivo del Banco de Reservas]]-EST_WEB_TRASPASOS_CEDIDOS_AFP_H__2[[#This Row],[Plan Sustitutivo del Banco de Reservas]]</f>
        <v>0</v>
      </c>
      <c r="P258" s="44">
        <f>+EST_WEB_TRASPASOS_RECIBIDOS_AFP_H[[#This Row],[Plan Sustitutivo INABIMA]]-EST_WEB_TRASPASOS_CEDIDOS_AFP_H__2[[#This Row],[Plan Sustitutivo INABIMA]]</f>
        <v>-38</v>
      </c>
      <c r="Q258" s="44">
        <f>+EST_WEB_TRASPASOS_RECIBIDOS_AFP_H[[#This Row],[Ministerio de Hacienda]]-EST_WEB_TRASPASOS_CEDIDOS_AFP_H__2[[#This Row],[Ministerio de Hacienda]]</f>
        <v>-2</v>
      </c>
    </row>
    <row r="259" spans="2:19" ht="16.5" customHeight="1">
      <c r="B259" s="53">
        <f t="shared" si="0"/>
        <v>45900</v>
      </c>
      <c r="C259" s="44">
        <f>+EST_WEB_TRASPASOS_RECIBIDOS_AFP_H[[#This Row],[Atlántico]]-EST_WEB_TRASPASOS_CEDIDOS_AFP_H__2[[#This Row],[Atlántico]]</f>
        <v>138</v>
      </c>
      <c r="D259" s="44">
        <f>+EST_WEB_TRASPASOS_RECIBIDOS_AFP_H[[#This Row],[Camino1]]-EST_WEB_TRASPASOS_CEDIDOS_AFP_H__2[[#This Row],[Camino1]]</f>
        <v>0</v>
      </c>
      <c r="E259" s="44">
        <f>+EST_WEB_TRASPASOS_RECIBIDOS_AFP_H[[#This Row],[Caribalico2]]-EST_WEB_TRASPASOS_CEDIDOS_AFP_H__2[[#This Row],[Caribalico2]]</f>
        <v>0</v>
      </c>
      <c r="F259" s="44">
        <f>+EST_WEB_TRASPASOS_RECIBIDOS_AFP_H[[#This Row],[Crecer]]-EST_WEB_TRASPASOS_CEDIDOS_AFP_H__2[[#This Row],[Crecer]]</f>
        <v>277</v>
      </c>
      <c r="G259" s="44">
        <f>+EST_WEB_TRASPASOS_RECIBIDOS_AFP_H[[#This Row],[JMMB-BDI]]-EST_WEB_TRASPASOS_CEDIDOS_AFP_H__2[[#This Row],[JMMB-BDI]]</f>
        <v>129</v>
      </c>
      <c r="H259" s="44">
        <f>+EST_WEB_TRASPASOS_RECIBIDOS_AFP_H[[#This Row],[León3]]-EST_WEB_TRASPASOS_CEDIDOS_AFP_H__2[[#This Row],[León3]]</f>
        <v>0</v>
      </c>
      <c r="I259" s="44">
        <f>+EST_WEB_TRASPASOS_RECIBIDOS_AFP_H[[#This Row],[Popular]]-EST_WEB_TRASPASOS_CEDIDOS_AFP_H__2[[#This Row],[Popular]]</f>
        <v>-1364</v>
      </c>
      <c r="J259" s="44">
        <f>+EST_WEB_TRASPASOS_RECIBIDOS_AFP_H[[#This Row],[Porvenir4]]-EST_WEB_TRASPASOS_CEDIDOS_AFP_H__2[[#This Row],[Porvenir4]]</f>
        <v>0</v>
      </c>
      <c r="K259" s="44">
        <f>+EST_WEB_TRASPASOS_RECIBIDOS_AFP_H[[#This Row],[Reservas]]-EST_WEB_TRASPASOS_CEDIDOS_AFP_H__2[[#This Row],[Reservas]]</f>
        <v>818</v>
      </c>
      <c r="L259" s="44">
        <f>+EST_WEB_TRASPASOS_RECIBIDOS_AFP_H[[#This Row],[Romana]]-EST_WEB_TRASPASOS_CEDIDOS_AFP_H__2[[#This Row],[Romana]]</f>
        <v>-14</v>
      </c>
      <c r="M259" s="44">
        <f>+EST_WEB_TRASPASOS_RECIBIDOS_AFP_H[[#This Row],[Siembra]]-EST_WEB_TRASPASOS_CEDIDOS_AFP_H__2[[#This Row],[Siembra]]</f>
        <v>45</v>
      </c>
      <c r="N259" s="44">
        <f>+EST_WEB_TRASPASOS_RECIBIDOS_AFP_H[[#This Row],[Plan Sustitutivo del Banco Central]]-EST_WEB_TRASPASOS_CEDIDOS_AFP_H__2[[#This Row],[Plan Sustitutivo del Banco Central]]</f>
        <v>0</v>
      </c>
      <c r="O259" s="44">
        <f>+EST_WEB_TRASPASOS_RECIBIDOS_AFP_H[[#This Row],[Plan Sustitutivo del Banco de Reservas]]-EST_WEB_TRASPASOS_CEDIDOS_AFP_H__2[[#This Row],[Plan Sustitutivo del Banco de Reservas]]</f>
        <v>-2</v>
      </c>
      <c r="P259" s="44">
        <f>+EST_WEB_TRASPASOS_RECIBIDOS_AFP_H[[#This Row],[Plan Sustitutivo INABIMA]]-EST_WEB_TRASPASOS_CEDIDOS_AFP_H__2[[#This Row],[Plan Sustitutivo INABIMA]]</f>
        <v>-23</v>
      </c>
      <c r="Q259" s="44">
        <f>+EST_WEB_TRASPASOS_RECIBIDOS_AFP_H[[#This Row],[Ministerio de Hacienda]]-EST_WEB_TRASPASOS_CEDIDOS_AFP_H__2[[#This Row],[Ministerio de Hacienda]]</f>
        <v>-4</v>
      </c>
    </row>
    <row r="260" spans="2:19" ht="16.5" customHeight="1">
      <c r="B260" s="53">
        <f t="shared" si="0"/>
        <v>45930</v>
      </c>
      <c r="C260" s="44">
        <f>+EST_WEB_TRASPASOS_RECIBIDOS_AFP_H[[#This Row],[Atlántico]]-EST_WEB_TRASPASOS_CEDIDOS_AFP_H__2[[#This Row],[Atlántico]]</f>
        <v>-243</v>
      </c>
      <c r="D260" s="44">
        <f>+EST_WEB_TRASPASOS_RECIBIDOS_AFP_H[[#This Row],[Camino1]]-EST_WEB_TRASPASOS_CEDIDOS_AFP_H__2[[#This Row],[Camino1]]</f>
        <v>0</v>
      </c>
      <c r="E260" s="44">
        <f>+EST_WEB_TRASPASOS_RECIBIDOS_AFP_H[[#This Row],[Caribalico2]]-EST_WEB_TRASPASOS_CEDIDOS_AFP_H__2[[#This Row],[Caribalico2]]</f>
        <v>0</v>
      </c>
      <c r="F260" s="44">
        <f>+EST_WEB_TRASPASOS_RECIBIDOS_AFP_H[[#This Row],[Crecer]]-EST_WEB_TRASPASOS_CEDIDOS_AFP_H__2[[#This Row],[Crecer]]</f>
        <v>-145</v>
      </c>
      <c r="G260" s="44">
        <f>+EST_WEB_TRASPASOS_RECIBIDOS_AFP_H[[#This Row],[JMMB-BDI]]-EST_WEB_TRASPASOS_CEDIDOS_AFP_H__2[[#This Row],[JMMB-BDI]]</f>
        <v>173</v>
      </c>
      <c r="H260" s="44">
        <f>+EST_WEB_TRASPASOS_RECIBIDOS_AFP_H[[#This Row],[León3]]-EST_WEB_TRASPASOS_CEDIDOS_AFP_H__2[[#This Row],[León3]]</f>
        <v>0</v>
      </c>
      <c r="I260" s="44">
        <f>+EST_WEB_TRASPASOS_RECIBIDOS_AFP_H[[#This Row],[Popular]]-EST_WEB_TRASPASOS_CEDIDOS_AFP_H__2[[#This Row],[Popular]]</f>
        <v>-1957</v>
      </c>
      <c r="J260" s="44">
        <f>+EST_WEB_TRASPASOS_RECIBIDOS_AFP_H[[#This Row],[Porvenir4]]-EST_WEB_TRASPASOS_CEDIDOS_AFP_H__2[[#This Row],[Porvenir4]]</f>
        <v>0</v>
      </c>
      <c r="K260" s="44">
        <f>+EST_WEB_TRASPASOS_RECIBIDOS_AFP_H[[#This Row],[Reservas]]-EST_WEB_TRASPASOS_CEDIDOS_AFP_H__2[[#This Row],[Reservas]]</f>
        <v>433</v>
      </c>
      <c r="L260" s="44">
        <f>+EST_WEB_TRASPASOS_RECIBIDOS_AFP_H[[#This Row],[Romana]]-EST_WEB_TRASPASOS_CEDIDOS_AFP_H__2[[#This Row],[Romana]]</f>
        <v>-1</v>
      </c>
      <c r="M260" s="44">
        <f>+EST_WEB_TRASPASOS_RECIBIDOS_AFP_H[[#This Row],[Siembra]]-EST_WEB_TRASPASOS_CEDIDOS_AFP_H__2[[#This Row],[Siembra]]</f>
        <v>217</v>
      </c>
      <c r="N260" s="44">
        <f>+EST_WEB_TRASPASOS_RECIBIDOS_AFP_H[[#This Row],[Plan Sustitutivo del Banco Central]]-EST_WEB_TRASPASOS_CEDIDOS_AFP_H__2[[#This Row],[Plan Sustitutivo del Banco Central]]</f>
        <v>0</v>
      </c>
      <c r="O260" s="44">
        <f>+EST_WEB_TRASPASOS_RECIBIDOS_AFP_H[[#This Row],[Plan Sustitutivo del Banco de Reservas]]-EST_WEB_TRASPASOS_CEDIDOS_AFP_H__2[[#This Row],[Plan Sustitutivo del Banco de Reservas]]</f>
        <v>-1</v>
      </c>
      <c r="P260" s="44">
        <f>+EST_WEB_TRASPASOS_RECIBIDOS_AFP_H[[#This Row],[Plan Sustitutivo INABIMA]]-EST_WEB_TRASPASOS_CEDIDOS_AFP_H__2[[#This Row],[Plan Sustitutivo INABIMA]]</f>
        <v>1522</v>
      </c>
      <c r="Q260" s="44">
        <f>+EST_WEB_TRASPASOS_RECIBIDOS_AFP_H[[#This Row],[Ministerio de Hacienda]]-EST_WEB_TRASPASOS_CEDIDOS_AFP_H__2[[#This Row],[Ministerio de Hacienda]]</f>
        <v>2</v>
      </c>
    </row>
    <row r="261" spans="2:19" ht="12" customHeight="1" thickBot="1">
      <c r="B261" s="54" t="s">
        <v>4</v>
      </c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7"/>
      <c r="O261" s="58"/>
      <c r="P261" s="59"/>
      <c r="Q261" s="55"/>
    </row>
    <row r="262" spans="2:19" ht="12.75" customHeight="1" thickTop="1">
      <c r="B262" s="60" t="s">
        <v>23</v>
      </c>
      <c r="C262" s="39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61"/>
      <c r="O262" s="58"/>
      <c r="P262" s="58"/>
      <c r="Q262" s="62"/>
      <c r="S262" s="47"/>
    </row>
    <row r="263" spans="2:19" ht="12" customHeight="1">
      <c r="B263" s="60" t="s">
        <v>31</v>
      </c>
      <c r="C263" s="39"/>
      <c r="D263" s="58"/>
      <c r="E263" s="58"/>
      <c r="F263" s="58"/>
      <c r="G263" s="58"/>
      <c r="H263" s="58"/>
      <c r="I263" s="58"/>
      <c r="J263" s="58"/>
      <c r="K263" s="58"/>
      <c r="L263" s="58"/>
      <c r="M263" s="62"/>
      <c r="N263" s="61"/>
      <c r="O263" s="58"/>
      <c r="P263" s="58"/>
      <c r="Q263" s="62"/>
    </row>
    <row r="264" spans="2:19" ht="12" customHeight="1">
      <c r="B264" s="60" t="s">
        <v>32</v>
      </c>
      <c r="C264" s="39"/>
      <c r="D264" s="58"/>
      <c r="E264" s="58"/>
      <c r="F264" s="58"/>
      <c r="G264" s="58"/>
      <c r="H264" s="58"/>
      <c r="I264" s="58"/>
      <c r="J264" s="58"/>
      <c r="K264" s="58"/>
      <c r="L264" s="58"/>
      <c r="M264" s="62"/>
      <c r="N264" s="61"/>
      <c r="O264" s="58"/>
      <c r="P264" s="58"/>
      <c r="Q264" s="62"/>
    </row>
    <row r="265" spans="2:19" ht="12" customHeight="1">
      <c r="B265" s="60" t="s">
        <v>33</v>
      </c>
      <c r="C265" s="39"/>
      <c r="D265" s="58"/>
      <c r="E265" s="58"/>
      <c r="F265" s="58"/>
      <c r="G265" s="58"/>
      <c r="H265" s="58"/>
      <c r="I265" s="58"/>
      <c r="J265" s="58"/>
      <c r="K265" s="58"/>
      <c r="L265" s="58"/>
      <c r="M265" s="63"/>
      <c r="N265" s="61"/>
      <c r="O265" s="58"/>
      <c r="P265" s="58"/>
      <c r="Q265" s="63"/>
    </row>
    <row r="266" spans="2:19" ht="14.25" customHeight="1">
      <c r="B266" s="60" t="s">
        <v>34</v>
      </c>
      <c r="L266" s="58"/>
      <c r="M266" s="58"/>
      <c r="N266" s="58"/>
      <c r="O266" s="58"/>
      <c r="P266" s="58"/>
      <c r="Q266" s="58"/>
      <c r="S266" s="47"/>
    </row>
    <row r="267" spans="2:19">
      <c r="B267" s="64"/>
      <c r="L267" s="58"/>
      <c r="M267" s="58"/>
      <c r="N267" s="58"/>
      <c r="O267" s="58"/>
      <c r="P267" s="58"/>
      <c r="Q267" s="58"/>
    </row>
    <row r="268" spans="2:19">
      <c r="L268" s="58"/>
      <c r="M268" s="58"/>
      <c r="N268" s="58"/>
      <c r="O268" s="58"/>
      <c r="P268" s="58"/>
      <c r="Q268" s="58"/>
    </row>
    <row r="269" spans="2:19">
      <c r="L269" s="58"/>
      <c r="M269" s="58"/>
      <c r="N269" s="58"/>
      <c r="O269" s="58"/>
      <c r="P269" s="58"/>
      <c r="Q269" s="58"/>
      <c r="S269" s="47"/>
    </row>
    <row r="270" spans="2:19">
      <c r="L270" s="58"/>
      <c r="M270" s="58"/>
      <c r="N270" s="58"/>
      <c r="O270" s="58"/>
      <c r="P270" s="58"/>
      <c r="Q270" s="58"/>
    </row>
    <row r="271" spans="2:19">
      <c r="L271" s="58"/>
      <c r="M271" s="58"/>
      <c r="N271" s="58"/>
      <c r="O271" s="58"/>
      <c r="P271" s="58"/>
      <c r="Q271" s="58"/>
    </row>
    <row r="272" spans="2:19">
      <c r="L272" s="58"/>
      <c r="M272" s="58"/>
      <c r="N272" s="58"/>
      <c r="O272" s="58"/>
      <c r="P272" s="58"/>
      <c r="Q272" s="58"/>
    </row>
    <row r="273" spans="1:19">
      <c r="L273" s="58"/>
      <c r="M273" s="58"/>
      <c r="N273" s="58"/>
      <c r="O273" s="58"/>
      <c r="P273" s="58"/>
      <c r="Q273" s="58"/>
    </row>
    <row r="274" spans="1:19">
      <c r="L274" s="58"/>
      <c r="M274" s="58"/>
      <c r="N274" s="58"/>
      <c r="O274" s="58"/>
      <c r="Q274" s="58"/>
    </row>
    <row r="275" spans="1:19">
      <c r="L275" s="58"/>
      <c r="M275" s="58"/>
      <c r="N275" s="58"/>
      <c r="O275" s="58"/>
      <c r="Q275" s="58"/>
    </row>
    <row r="276" spans="1:19" s="37" customFormat="1">
      <c r="A276" s="38"/>
      <c r="L276" s="58"/>
      <c r="M276" s="58"/>
      <c r="N276" s="58"/>
      <c r="O276" s="58"/>
      <c r="Q276" s="58"/>
      <c r="S276" s="38"/>
    </row>
    <row r="277" spans="1:19" s="37" customFormat="1">
      <c r="A277" s="38"/>
      <c r="L277" s="58"/>
      <c r="M277" s="58"/>
      <c r="N277" s="58"/>
      <c r="O277" s="58"/>
      <c r="Q277" s="58"/>
      <c r="S277" s="38"/>
    </row>
    <row r="278" spans="1:19" s="37" customFormat="1">
      <c r="A278" s="38"/>
      <c r="L278" s="58"/>
      <c r="M278" s="58"/>
      <c r="N278" s="58"/>
      <c r="O278" s="58"/>
      <c r="Q278" s="58"/>
      <c r="S278" s="38"/>
    </row>
    <row r="279" spans="1:19" s="37" customFormat="1">
      <c r="A279" s="38"/>
      <c r="L279" s="58"/>
      <c r="M279" s="58"/>
      <c r="N279" s="58"/>
      <c r="O279" s="58"/>
      <c r="Q279" s="58"/>
      <c r="S279" s="38"/>
    </row>
    <row r="280" spans="1:19" s="37" customFormat="1">
      <c r="A280" s="38"/>
      <c r="L280" s="58"/>
      <c r="M280" s="58"/>
      <c r="N280" s="58"/>
      <c r="O280" s="58"/>
      <c r="Q280" s="58"/>
      <c r="S280" s="38"/>
    </row>
    <row r="281" spans="1:19" s="37" customFormat="1">
      <c r="A281" s="38"/>
      <c r="L281" s="58"/>
      <c r="M281" s="58"/>
      <c r="N281" s="58"/>
      <c r="O281" s="58"/>
      <c r="Q281" s="58"/>
      <c r="S281" s="38"/>
    </row>
    <row r="282" spans="1:19" s="37" customFormat="1">
      <c r="A282" s="38"/>
      <c r="L282" s="58"/>
      <c r="M282" s="58"/>
      <c r="N282" s="58"/>
      <c r="O282" s="58"/>
      <c r="Q282" s="58"/>
      <c r="S282" s="38"/>
    </row>
    <row r="283" spans="1:19" s="37" customFormat="1">
      <c r="A283" s="38"/>
      <c r="L283" s="58"/>
      <c r="M283" s="58"/>
      <c r="N283" s="58"/>
      <c r="O283" s="58"/>
      <c r="Q283" s="58"/>
      <c r="S283" s="38"/>
    </row>
    <row r="284" spans="1:19" s="37" customFormat="1">
      <c r="A284" s="38"/>
      <c r="L284" s="58"/>
      <c r="M284" s="58"/>
      <c r="N284" s="58"/>
      <c r="O284" s="58"/>
      <c r="Q284" s="58"/>
      <c r="S284" s="38"/>
    </row>
    <row r="285" spans="1:19" s="37" customFormat="1">
      <c r="A285" s="38"/>
      <c r="L285" s="58"/>
      <c r="M285" s="58"/>
      <c r="N285" s="58"/>
      <c r="O285" s="58"/>
      <c r="Q285" s="58"/>
      <c r="S285" s="38"/>
    </row>
    <row r="286" spans="1:19">
      <c r="L286" s="58"/>
      <c r="M286" s="58"/>
      <c r="N286" s="58"/>
      <c r="O286" s="58"/>
      <c r="Q286" s="58"/>
    </row>
  </sheetData>
  <sheetProtection formatCells="0" formatColumns="0" formatRows="0" insertColumns="0" insertRows="0" insertHyperlinks="0" deleteColumns="0" deleteRows="0" sort="0" autoFilter="0" pivotTables="0"/>
  <autoFilter ref="B4:B235" xr:uid="{E9AA781E-B4B5-47B9-A55D-9786F0B5B5F6}"/>
  <mergeCells count="6">
    <mergeCell ref="Q4:Q5"/>
    <mergeCell ref="B4:B5"/>
    <mergeCell ref="C4:M4"/>
    <mergeCell ref="N4:N5"/>
    <mergeCell ref="O4:O5"/>
    <mergeCell ref="P4:P5"/>
  </mergeCells>
  <printOptions horizontalCentered="1" verticalCentered="1"/>
  <pageMargins left="0.74803149606299213" right="0.43307086614173229" top="0.35433070866141736" bottom="0.35433070866141736" header="0" footer="0"/>
  <pageSetup paperSize="9" scale="14" orientation="landscape" r:id="rId1"/>
  <headerFooter alignWithMargins="0"/>
  <rowBreaks count="1" manualBreakCount="1">
    <brk id="22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E923-8856-415F-ACE9-833CC6AA3A99}">
  <dimension ref="B2:Q264"/>
  <sheetViews>
    <sheetView showGridLines="0" view="pageBreakPreview" zoomScaleNormal="100" zoomScaleSheetLayoutView="100" workbookViewId="0">
      <pane ySplit="6" topLeftCell="A246" activePane="bottomLeft" state="frozen"/>
      <selection pane="bottomLeft" activeCell="I250" sqref="I250"/>
    </sheetView>
  </sheetViews>
  <sheetFormatPr defaultRowHeight="15"/>
  <cols>
    <col min="2" max="2" width="19.85546875" bestFit="1" customWidth="1"/>
    <col min="3" max="3" width="14" bestFit="1" customWidth="1"/>
    <col min="4" max="4" width="12.7109375" bestFit="1" customWidth="1"/>
    <col min="5" max="5" width="14.85546875" bestFit="1" customWidth="1"/>
    <col min="6" max="6" width="11.85546875" bestFit="1" customWidth="1"/>
    <col min="7" max="7" width="15.5703125" bestFit="1" customWidth="1"/>
    <col min="8" max="8" width="10.42578125" bestFit="1" customWidth="1"/>
    <col min="9" max="9" width="12.7109375" bestFit="1" customWidth="1"/>
    <col min="10" max="10" width="13.42578125" bestFit="1" customWidth="1"/>
    <col min="11" max="11" width="14.140625" bestFit="1" customWidth="1"/>
    <col min="12" max="12" width="13.140625" bestFit="1" customWidth="1"/>
    <col min="13" max="13" width="13.28515625" bestFit="1" customWidth="1"/>
    <col min="14" max="14" width="40" bestFit="1" customWidth="1"/>
    <col min="15" max="15" width="45.28515625" bestFit="1" customWidth="1"/>
    <col min="16" max="16" width="30.140625" bestFit="1" customWidth="1"/>
    <col min="17" max="17" width="28.5703125" bestFit="1" customWidth="1"/>
  </cols>
  <sheetData>
    <row r="2" spans="2:17" ht="20.25">
      <c r="B2" s="3" t="s">
        <v>35</v>
      </c>
    </row>
    <row r="3" spans="2:17" ht="16.5" thickBot="1">
      <c r="B3" s="2" t="s">
        <v>1</v>
      </c>
    </row>
    <row r="4" spans="2:17" ht="16.5" thickTop="1" thickBot="1">
      <c r="B4" s="81" t="str">
        <f>+EST_WEB_TRASPASOS_RECIBIDOS_AFP_H[[#Headers],[Mes]]</f>
        <v>Mes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1" t="str">
        <f>+EST_WEB_TRASPASOS_NETOS_AFP_H[[#Headers],[Plan_Sustitutivo_del_Banco_Central]]</f>
        <v>Plan_Sustitutivo_del_Banco_Central</v>
      </c>
      <c r="O4" s="81" t="str">
        <f>+EST_WEB_TRASPASOS_NETOS_AFP_H[[#Headers],[Plan_Sustitutivo_del_Banco_de_Reservas]]</f>
        <v>Plan_Sustitutivo_del_Banco_de_Reservas</v>
      </c>
      <c r="P4" s="81" t="str">
        <f>+EST_WEB_TRASPASOS_NETOS_AFP_H[[#Headers],[Plan_Sustitutivo_INABIMA]]</f>
        <v>Plan_Sustitutivo_INABIMA</v>
      </c>
      <c r="Q4" s="81" t="str">
        <f>+EST_WEB_TRASPASOS_NETOS_AFP_H[[#Headers],[Ministerio_de_Hacienda]]</f>
        <v>Ministerio_de_Hacienda</v>
      </c>
    </row>
    <row r="5" spans="2:17" ht="45" customHeight="1" thickTop="1" thickBot="1">
      <c r="B5" s="82"/>
      <c r="C5" s="6" t="str">
        <f>+EST_WEB_TRASPASOS_NETOS_AFP_H[[#Headers],[Atlántico]]</f>
        <v>Atlántico</v>
      </c>
      <c r="D5" s="6" t="str">
        <f>+EST_WEB_TRASPASOS_NETOS_AFP_H[[#Headers],[Camino]]</f>
        <v>Camino</v>
      </c>
      <c r="E5" s="6" t="str">
        <f>+EST_WEB_TRASPASOS_NETOS_AFP_H[[#Headers],[Caribalico]]</f>
        <v>Caribalico</v>
      </c>
      <c r="F5" s="6" t="str">
        <f>+EST_WEB_TRASPASOS_NETOS_AFP_H[[#Headers],[Crecer]]</f>
        <v>Crecer</v>
      </c>
      <c r="G5" s="6" t="str">
        <f>+EST_WEB_TRASPASOS_NETOS_AFP_H[[#Headers],[JMMB_BDI]]</f>
        <v>JMMB_BDI</v>
      </c>
      <c r="H5" s="6" t="str">
        <f>+EST_WEB_TRASPASOS_NETOS_AFP_H[[#Headers],[León]]</f>
        <v>León</v>
      </c>
      <c r="I5" s="6" t="str">
        <f>+EST_WEB_TRASPASOS_NETOS_AFP_H[[#Headers],[Popular]]</f>
        <v>Popular</v>
      </c>
      <c r="J5" s="6" t="str">
        <f>+EST_WEB_TRASPASOS_NETOS_AFP_H[[#Headers],[Porvenir]]</f>
        <v>Porvenir</v>
      </c>
      <c r="K5" s="6" t="str">
        <f>+EST_WEB_TRASPASOS_NETOS_AFP_H[[#Headers],[Reservas]]</f>
        <v>Reservas</v>
      </c>
      <c r="L5" s="6" t="str">
        <f>+EST_WEB_TRASPASOS_NETOS_AFP_H[[#Headers],[Romana]]</f>
        <v>Romana</v>
      </c>
      <c r="M5" s="6" t="str">
        <f>+EST_WEB_TRASPASOS_NETOS_AFP_H[[#Headers],[Siembra]]</f>
        <v>Siembra</v>
      </c>
      <c r="N5" s="82"/>
      <c r="O5" s="82"/>
      <c r="P5" s="82"/>
      <c r="Q5" s="82"/>
    </row>
    <row r="6" spans="2:17" ht="15.75" hidden="1" thickTop="1">
      <c r="B6" s="21" t="s">
        <v>2</v>
      </c>
      <c r="C6" s="21" t="s">
        <v>7</v>
      </c>
      <c r="D6" s="21" t="s">
        <v>36</v>
      </c>
      <c r="E6" s="21" t="s">
        <v>37</v>
      </c>
      <c r="F6" s="21" t="s">
        <v>10</v>
      </c>
      <c r="G6" s="21" t="s">
        <v>38</v>
      </c>
      <c r="H6" s="21" t="s">
        <v>39</v>
      </c>
      <c r="I6" s="21" t="s">
        <v>13</v>
      </c>
      <c r="J6" s="21" t="s">
        <v>40</v>
      </c>
      <c r="K6" s="21" t="s">
        <v>15</v>
      </c>
      <c r="L6" s="21" t="s">
        <v>16</v>
      </c>
      <c r="M6" s="21" t="s">
        <v>17</v>
      </c>
      <c r="N6" s="21" t="s">
        <v>41</v>
      </c>
      <c r="O6" s="21" t="s">
        <v>42</v>
      </c>
      <c r="P6" s="21" t="s">
        <v>43</v>
      </c>
      <c r="Q6" s="21" t="s">
        <v>44</v>
      </c>
    </row>
    <row r="7" spans="2:17" ht="15.75" thickTop="1">
      <c r="B7" s="23">
        <v>38199</v>
      </c>
      <c r="C7" s="24">
        <v>0</v>
      </c>
      <c r="D7" s="24">
        <v>-18</v>
      </c>
      <c r="E7" s="24">
        <v>-39</v>
      </c>
      <c r="F7" s="24">
        <v>8</v>
      </c>
      <c r="G7" s="24">
        <v>0</v>
      </c>
      <c r="H7" s="24">
        <v>35</v>
      </c>
      <c r="I7" s="24">
        <v>-37</v>
      </c>
      <c r="J7" s="24">
        <v>-57</v>
      </c>
      <c r="K7" s="24">
        <v>183</v>
      </c>
      <c r="L7" s="24">
        <v>0</v>
      </c>
      <c r="M7" s="24">
        <v>-75</v>
      </c>
      <c r="N7" s="24">
        <v>0</v>
      </c>
      <c r="O7" s="24">
        <v>0</v>
      </c>
      <c r="P7" s="24">
        <v>0</v>
      </c>
      <c r="Q7" s="24">
        <v>0</v>
      </c>
    </row>
    <row r="8" spans="2:17">
      <c r="B8" s="23">
        <v>38230</v>
      </c>
      <c r="C8" s="24">
        <v>0</v>
      </c>
      <c r="D8" s="24">
        <v>-12</v>
      </c>
      <c r="E8" s="24">
        <v>-15</v>
      </c>
      <c r="F8" s="24">
        <v>15</v>
      </c>
      <c r="G8" s="24">
        <v>0</v>
      </c>
      <c r="H8" s="24">
        <v>52</v>
      </c>
      <c r="I8" s="24">
        <v>46</v>
      </c>
      <c r="J8" s="24">
        <v>11</v>
      </c>
      <c r="K8" s="24">
        <v>-41</v>
      </c>
      <c r="L8" s="24">
        <v>0</v>
      </c>
      <c r="M8" s="24">
        <v>-56</v>
      </c>
      <c r="N8" s="24">
        <v>0</v>
      </c>
      <c r="O8" s="24">
        <v>0</v>
      </c>
      <c r="P8" s="24">
        <v>0</v>
      </c>
      <c r="Q8" s="24">
        <v>0</v>
      </c>
    </row>
    <row r="9" spans="2:17">
      <c r="B9" s="23">
        <v>38260</v>
      </c>
      <c r="C9" s="24">
        <v>0</v>
      </c>
      <c r="D9" s="24">
        <v>-3</v>
      </c>
      <c r="E9" s="24">
        <v>-3</v>
      </c>
      <c r="F9" s="24">
        <v>14</v>
      </c>
      <c r="G9" s="24">
        <v>0</v>
      </c>
      <c r="H9" s="24">
        <v>21</v>
      </c>
      <c r="I9" s="24">
        <v>26</v>
      </c>
      <c r="J9" s="24">
        <v>19</v>
      </c>
      <c r="K9" s="24">
        <v>-59</v>
      </c>
      <c r="L9" s="24">
        <v>0</v>
      </c>
      <c r="M9" s="24">
        <v>-15</v>
      </c>
      <c r="N9" s="24">
        <v>0</v>
      </c>
      <c r="O9" s="24">
        <v>0</v>
      </c>
      <c r="P9" s="24">
        <v>0</v>
      </c>
      <c r="Q9" s="24">
        <v>0</v>
      </c>
    </row>
    <row r="10" spans="2:17">
      <c r="B10" s="23">
        <v>38291</v>
      </c>
      <c r="C10" s="24">
        <v>0</v>
      </c>
      <c r="D10" s="24">
        <v>-6</v>
      </c>
      <c r="E10" s="24">
        <v>1</v>
      </c>
      <c r="F10" s="24">
        <v>-17</v>
      </c>
      <c r="G10" s="24">
        <v>0</v>
      </c>
      <c r="H10" s="24">
        <v>8</v>
      </c>
      <c r="I10" s="24">
        <v>9</v>
      </c>
      <c r="J10" s="24">
        <v>0</v>
      </c>
      <c r="K10" s="24">
        <v>15</v>
      </c>
      <c r="L10" s="24">
        <v>0</v>
      </c>
      <c r="M10" s="24">
        <v>-10</v>
      </c>
      <c r="N10" s="24">
        <v>0</v>
      </c>
      <c r="O10" s="24">
        <v>0</v>
      </c>
      <c r="P10" s="24">
        <v>0</v>
      </c>
      <c r="Q10" s="24">
        <v>0</v>
      </c>
    </row>
    <row r="11" spans="2:17">
      <c r="B11" s="23">
        <v>38321</v>
      </c>
      <c r="C11" s="24">
        <v>0</v>
      </c>
      <c r="D11" s="24">
        <v>-2</v>
      </c>
      <c r="E11" s="24">
        <v>-8</v>
      </c>
      <c r="F11" s="24">
        <v>-12</v>
      </c>
      <c r="G11" s="24">
        <v>0</v>
      </c>
      <c r="H11" s="24">
        <v>36</v>
      </c>
      <c r="I11" s="24">
        <v>-7</v>
      </c>
      <c r="J11" s="24">
        <v>0</v>
      </c>
      <c r="K11" s="24">
        <v>16</v>
      </c>
      <c r="L11" s="24">
        <v>1</v>
      </c>
      <c r="M11" s="24">
        <v>-24</v>
      </c>
      <c r="N11" s="24">
        <v>0</v>
      </c>
      <c r="O11" s="24">
        <v>0</v>
      </c>
      <c r="P11" s="24">
        <v>0</v>
      </c>
      <c r="Q11" s="24">
        <v>0</v>
      </c>
    </row>
    <row r="12" spans="2:17">
      <c r="B12" s="23">
        <v>38352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14</v>
      </c>
      <c r="I12" s="24">
        <v>-4</v>
      </c>
      <c r="J12" s="24">
        <v>0</v>
      </c>
      <c r="K12" s="24">
        <v>4</v>
      </c>
      <c r="L12" s="24">
        <v>0</v>
      </c>
      <c r="M12" s="24">
        <v>-15</v>
      </c>
      <c r="N12" s="24">
        <v>0</v>
      </c>
      <c r="O12" s="24">
        <v>0</v>
      </c>
      <c r="P12" s="24">
        <v>0</v>
      </c>
      <c r="Q12" s="24">
        <v>0</v>
      </c>
    </row>
    <row r="13" spans="2:17">
      <c r="B13" s="23">
        <v>38383</v>
      </c>
      <c r="C13" s="24">
        <v>0</v>
      </c>
      <c r="D13" s="24">
        <v>0</v>
      </c>
      <c r="E13" s="24">
        <v>-1</v>
      </c>
      <c r="F13" s="24">
        <v>-8</v>
      </c>
      <c r="G13" s="24">
        <v>0</v>
      </c>
      <c r="H13" s="24">
        <v>23</v>
      </c>
      <c r="I13" s="24">
        <v>1</v>
      </c>
      <c r="J13" s="24">
        <v>0</v>
      </c>
      <c r="K13" s="24">
        <v>-2</v>
      </c>
      <c r="L13" s="24">
        <v>0</v>
      </c>
      <c r="M13" s="24">
        <v>-13</v>
      </c>
      <c r="N13" s="24">
        <v>0</v>
      </c>
      <c r="O13" s="24">
        <v>0</v>
      </c>
      <c r="P13" s="24">
        <v>0</v>
      </c>
      <c r="Q13" s="24">
        <v>0</v>
      </c>
    </row>
    <row r="14" spans="2:17">
      <c r="B14" s="23">
        <v>38411</v>
      </c>
      <c r="C14" s="24">
        <v>0</v>
      </c>
      <c r="D14" s="24">
        <v>0</v>
      </c>
      <c r="E14" s="24">
        <v>-5</v>
      </c>
      <c r="F14" s="24">
        <v>-18</v>
      </c>
      <c r="G14" s="24">
        <v>0</v>
      </c>
      <c r="H14" s="24">
        <v>22</v>
      </c>
      <c r="I14" s="24">
        <v>-1</v>
      </c>
      <c r="J14" s="24">
        <v>0</v>
      </c>
      <c r="K14" s="24">
        <v>20</v>
      </c>
      <c r="L14" s="24">
        <v>1</v>
      </c>
      <c r="M14" s="24">
        <v>-19</v>
      </c>
      <c r="N14" s="24">
        <v>0</v>
      </c>
      <c r="O14" s="24">
        <v>0</v>
      </c>
      <c r="P14" s="24">
        <v>0</v>
      </c>
      <c r="Q14" s="24">
        <v>0</v>
      </c>
    </row>
    <row r="15" spans="2:17">
      <c r="B15" s="23">
        <v>38442</v>
      </c>
      <c r="C15" s="24">
        <v>0</v>
      </c>
      <c r="D15" s="24">
        <v>0</v>
      </c>
      <c r="E15" s="24">
        <v>0</v>
      </c>
      <c r="F15" s="24">
        <v>8</v>
      </c>
      <c r="G15" s="24">
        <v>0</v>
      </c>
      <c r="H15" s="24">
        <v>17</v>
      </c>
      <c r="I15" s="24">
        <v>-7</v>
      </c>
      <c r="J15" s="24">
        <v>0</v>
      </c>
      <c r="K15" s="24">
        <v>11</v>
      </c>
      <c r="L15" s="24">
        <v>0</v>
      </c>
      <c r="M15" s="24">
        <v>-29</v>
      </c>
      <c r="N15" s="24">
        <v>0</v>
      </c>
      <c r="O15" s="24">
        <v>0</v>
      </c>
      <c r="P15" s="24">
        <v>0</v>
      </c>
      <c r="Q15" s="24">
        <v>0</v>
      </c>
    </row>
    <row r="16" spans="2:17">
      <c r="B16" s="23">
        <v>38472</v>
      </c>
      <c r="C16" s="24">
        <v>0</v>
      </c>
      <c r="D16" s="24">
        <v>0</v>
      </c>
      <c r="E16" s="24">
        <v>1</v>
      </c>
      <c r="F16" s="24">
        <v>3</v>
      </c>
      <c r="G16" s="24">
        <v>0</v>
      </c>
      <c r="H16" s="24">
        <v>62</v>
      </c>
      <c r="I16" s="24">
        <v>5</v>
      </c>
      <c r="J16" s="24">
        <v>0</v>
      </c>
      <c r="K16" s="24">
        <v>-2</v>
      </c>
      <c r="L16" s="24">
        <v>0</v>
      </c>
      <c r="M16" s="24">
        <v>-69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23">
        <v>38503</v>
      </c>
      <c r="C17" s="24">
        <v>0</v>
      </c>
      <c r="D17" s="24">
        <v>0</v>
      </c>
      <c r="E17" s="24">
        <v>-2</v>
      </c>
      <c r="F17" s="24">
        <v>-4</v>
      </c>
      <c r="G17" s="24">
        <v>0</v>
      </c>
      <c r="H17" s="24">
        <v>13</v>
      </c>
      <c r="I17" s="24">
        <v>-5</v>
      </c>
      <c r="J17" s="24">
        <v>0</v>
      </c>
      <c r="K17" s="24">
        <v>7</v>
      </c>
      <c r="L17" s="24">
        <v>2</v>
      </c>
      <c r="M17" s="24">
        <v>-11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23">
        <v>38533</v>
      </c>
      <c r="C18" s="24">
        <v>0</v>
      </c>
      <c r="D18" s="24">
        <v>0</v>
      </c>
      <c r="E18" s="24">
        <v>0</v>
      </c>
      <c r="F18" s="24">
        <v>-8</v>
      </c>
      <c r="G18" s="24">
        <v>0</v>
      </c>
      <c r="H18" s="24">
        <v>44</v>
      </c>
      <c r="I18" s="24">
        <v>-11</v>
      </c>
      <c r="J18" s="24">
        <v>0</v>
      </c>
      <c r="K18" s="24">
        <v>9</v>
      </c>
      <c r="L18" s="24">
        <v>-2</v>
      </c>
      <c r="M18" s="24">
        <v>-32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23">
        <v>38564</v>
      </c>
      <c r="C19" s="24">
        <v>0</v>
      </c>
      <c r="D19" s="24">
        <v>0</v>
      </c>
      <c r="E19" s="24">
        <v>-6</v>
      </c>
      <c r="F19" s="24">
        <v>-15</v>
      </c>
      <c r="G19" s="24">
        <v>0</v>
      </c>
      <c r="H19" s="24">
        <v>42</v>
      </c>
      <c r="I19" s="24">
        <v>-2</v>
      </c>
      <c r="J19" s="24">
        <v>0</v>
      </c>
      <c r="K19" s="24">
        <v>5</v>
      </c>
      <c r="L19" s="24">
        <v>-1</v>
      </c>
      <c r="M19" s="24">
        <v>-23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23">
        <v>38595</v>
      </c>
      <c r="C20" s="24">
        <v>0</v>
      </c>
      <c r="D20" s="24">
        <v>0</v>
      </c>
      <c r="E20" s="24">
        <v>-10</v>
      </c>
      <c r="F20" s="24">
        <v>-34</v>
      </c>
      <c r="G20" s="24">
        <v>0</v>
      </c>
      <c r="H20" s="24">
        <v>24</v>
      </c>
      <c r="I20" s="24">
        <v>3</v>
      </c>
      <c r="J20" s="24">
        <v>0</v>
      </c>
      <c r="K20" s="24">
        <v>-1</v>
      </c>
      <c r="L20" s="24">
        <v>-3</v>
      </c>
      <c r="M20" s="24">
        <v>21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23">
        <v>38625</v>
      </c>
      <c r="C21" s="24">
        <v>0</v>
      </c>
      <c r="D21" s="24">
        <v>0</v>
      </c>
      <c r="E21" s="24">
        <v>-11</v>
      </c>
      <c r="F21" s="24">
        <v>3</v>
      </c>
      <c r="G21" s="24">
        <v>0</v>
      </c>
      <c r="H21" s="24">
        <v>11</v>
      </c>
      <c r="I21" s="24">
        <v>8</v>
      </c>
      <c r="J21" s="24">
        <v>0</v>
      </c>
      <c r="K21" s="24">
        <v>4</v>
      </c>
      <c r="L21" s="24">
        <v>0</v>
      </c>
      <c r="M21" s="24">
        <v>-15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23">
        <v>38656</v>
      </c>
      <c r="C22" s="24">
        <v>0</v>
      </c>
      <c r="D22" s="24">
        <v>0</v>
      </c>
      <c r="E22" s="24">
        <v>-14</v>
      </c>
      <c r="F22" s="24">
        <v>4</v>
      </c>
      <c r="G22" s="24">
        <v>0</v>
      </c>
      <c r="H22" s="24">
        <v>8</v>
      </c>
      <c r="I22" s="24">
        <v>-12</v>
      </c>
      <c r="J22" s="24">
        <v>0</v>
      </c>
      <c r="K22" s="24">
        <v>1</v>
      </c>
      <c r="L22" s="24">
        <v>0</v>
      </c>
      <c r="M22" s="24">
        <v>13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23">
        <v>38686</v>
      </c>
      <c r="C23" s="24">
        <v>0</v>
      </c>
      <c r="D23" s="24">
        <v>0</v>
      </c>
      <c r="E23" s="24">
        <v>-4</v>
      </c>
      <c r="F23" s="24">
        <v>4</v>
      </c>
      <c r="G23" s="24">
        <v>0</v>
      </c>
      <c r="H23" s="24">
        <v>-1</v>
      </c>
      <c r="I23" s="24">
        <v>0</v>
      </c>
      <c r="J23" s="24">
        <v>0</v>
      </c>
      <c r="K23" s="24">
        <v>2</v>
      </c>
      <c r="L23" s="24">
        <v>-2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23">
        <v>38717</v>
      </c>
      <c r="C24" s="24">
        <v>0</v>
      </c>
      <c r="D24" s="24">
        <v>0</v>
      </c>
      <c r="E24" s="24">
        <v>-1</v>
      </c>
      <c r="F24" s="24">
        <v>0</v>
      </c>
      <c r="G24" s="24">
        <v>0</v>
      </c>
      <c r="H24" s="24">
        <v>0</v>
      </c>
      <c r="I24" s="24">
        <v>1</v>
      </c>
      <c r="J24" s="24">
        <v>0</v>
      </c>
      <c r="K24" s="24">
        <v>-2</v>
      </c>
      <c r="L24" s="24">
        <v>0</v>
      </c>
      <c r="M24" s="24">
        <v>2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23">
        <v>38748</v>
      </c>
      <c r="C25" s="24">
        <v>0</v>
      </c>
      <c r="D25" s="24">
        <v>0</v>
      </c>
      <c r="E25" s="24">
        <v>-1</v>
      </c>
      <c r="F25" s="24">
        <v>0</v>
      </c>
      <c r="G25" s="24">
        <v>0</v>
      </c>
      <c r="H25" s="24">
        <v>10</v>
      </c>
      <c r="I25" s="24">
        <v>-8</v>
      </c>
      <c r="J25" s="24">
        <v>0</v>
      </c>
      <c r="K25" s="24">
        <v>0</v>
      </c>
      <c r="L25" s="24">
        <v>0</v>
      </c>
      <c r="M25" s="24">
        <v>-1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23">
        <v>38776</v>
      </c>
      <c r="C26" s="24">
        <v>0</v>
      </c>
      <c r="D26" s="24">
        <v>0</v>
      </c>
      <c r="E26" s="24">
        <v>-4</v>
      </c>
      <c r="F26" s="24">
        <v>-9</v>
      </c>
      <c r="G26" s="24">
        <v>0</v>
      </c>
      <c r="H26" s="24">
        <v>62</v>
      </c>
      <c r="I26" s="24">
        <v>-7</v>
      </c>
      <c r="J26" s="24">
        <v>0</v>
      </c>
      <c r="K26" s="24">
        <v>4</v>
      </c>
      <c r="L26" s="24">
        <v>0</v>
      </c>
      <c r="M26" s="24">
        <v>-46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23">
        <v>38807</v>
      </c>
      <c r="C27" s="24">
        <v>0</v>
      </c>
      <c r="D27" s="24">
        <v>0</v>
      </c>
      <c r="E27" s="24">
        <v>-2</v>
      </c>
      <c r="F27" s="24">
        <v>-3</v>
      </c>
      <c r="G27" s="24">
        <v>0</v>
      </c>
      <c r="H27" s="24">
        <v>5</v>
      </c>
      <c r="I27" s="24">
        <v>4</v>
      </c>
      <c r="J27" s="24">
        <v>0</v>
      </c>
      <c r="K27" s="24">
        <v>0</v>
      </c>
      <c r="L27" s="24">
        <v>0</v>
      </c>
      <c r="M27" s="24">
        <v>-4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23">
        <v>38837</v>
      </c>
      <c r="C28" s="24">
        <v>0</v>
      </c>
      <c r="D28" s="24">
        <v>0</v>
      </c>
      <c r="E28" s="24">
        <v>-1</v>
      </c>
      <c r="F28" s="24">
        <v>-11</v>
      </c>
      <c r="G28" s="24">
        <v>0</v>
      </c>
      <c r="H28" s="24">
        <v>38</v>
      </c>
      <c r="I28" s="24">
        <v>-7</v>
      </c>
      <c r="J28" s="24">
        <v>0</v>
      </c>
      <c r="K28" s="24">
        <v>-1</v>
      </c>
      <c r="L28" s="24">
        <v>0</v>
      </c>
      <c r="M28" s="24">
        <v>-18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23">
        <v>38868</v>
      </c>
      <c r="C29" s="24">
        <v>0</v>
      </c>
      <c r="D29" s="24">
        <v>0</v>
      </c>
      <c r="E29" s="24">
        <v>-15</v>
      </c>
      <c r="F29" s="24">
        <v>-8</v>
      </c>
      <c r="G29" s="24">
        <v>0</v>
      </c>
      <c r="H29" s="24">
        <v>17</v>
      </c>
      <c r="I29" s="24">
        <v>7</v>
      </c>
      <c r="J29" s="24">
        <v>0</v>
      </c>
      <c r="K29" s="24">
        <v>4</v>
      </c>
      <c r="L29" s="24">
        <v>0</v>
      </c>
      <c r="M29" s="24">
        <v>-5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23">
        <v>38898</v>
      </c>
      <c r="C30" s="24">
        <v>0</v>
      </c>
      <c r="D30" s="24">
        <v>0</v>
      </c>
      <c r="E30" s="24">
        <v>-10</v>
      </c>
      <c r="F30" s="24">
        <v>-9</v>
      </c>
      <c r="G30" s="24">
        <v>0</v>
      </c>
      <c r="H30" s="24">
        <v>27</v>
      </c>
      <c r="I30" s="24">
        <v>1</v>
      </c>
      <c r="J30" s="24">
        <v>0</v>
      </c>
      <c r="K30" s="24">
        <v>1</v>
      </c>
      <c r="L30" s="24">
        <v>-1</v>
      </c>
      <c r="M30" s="24">
        <v>-9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23">
        <v>38929</v>
      </c>
      <c r="C31" s="24">
        <v>0</v>
      </c>
      <c r="D31" s="24">
        <v>0</v>
      </c>
      <c r="E31" s="24">
        <v>-3</v>
      </c>
      <c r="F31" s="24">
        <v>-10</v>
      </c>
      <c r="G31" s="24">
        <v>0</v>
      </c>
      <c r="H31" s="24">
        <v>19</v>
      </c>
      <c r="I31" s="24">
        <v>-2</v>
      </c>
      <c r="J31" s="24">
        <v>0</v>
      </c>
      <c r="K31" s="24">
        <v>1</v>
      </c>
      <c r="L31" s="24">
        <v>0</v>
      </c>
      <c r="M31" s="24">
        <v>-5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23">
        <v>38960</v>
      </c>
      <c r="C32" s="24">
        <v>0</v>
      </c>
      <c r="D32" s="24">
        <v>0</v>
      </c>
      <c r="E32" s="24">
        <v>-9</v>
      </c>
      <c r="F32" s="24">
        <v>-2</v>
      </c>
      <c r="G32" s="24">
        <v>0</v>
      </c>
      <c r="H32" s="24">
        <v>14</v>
      </c>
      <c r="I32" s="24">
        <v>-2</v>
      </c>
      <c r="J32" s="24">
        <v>0</v>
      </c>
      <c r="K32" s="24">
        <v>738</v>
      </c>
      <c r="L32" s="24">
        <v>0</v>
      </c>
      <c r="M32" s="24">
        <v>-4</v>
      </c>
      <c r="N32" s="24">
        <v>-46</v>
      </c>
      <c r="O32" s="24">
        <v>-689</v>
      </c>
      <c r="P32" s="24">
        <v>0</v>
      </c>
      <c r="Q32" s="24">
        <v>0</v>
      </c>
    </row>
    <row r="33" spans="2:17">
      <c r="B33" s="23">
        <v>38990</v>
      </c>
      <c r="C33" s="24">
        <v>0</v>
      </c>
      <c r="D33" s="24">
        <v>0</v>
      </c>
      <c r="E33" s="24">
        <v>14</v>
      </c>
      <c r="F33" s="24">
        <v>17</v>
      </c>
      <c r="G33" s="24">
        <v>0</v>
      </c>
      <c r="H33" s="24">
        <v>55</v>
      </c>
      <c r="I33" s="24">
        <v>30</v>
      </c>
      <c r="J33" s="24">
        <v>0</v>
      </c>
      <c r="K33" s="24">
        <v>111</v>
      </c>
      <c r="L33" s="24">
        <v>14</v>
      </c>
      <c r="M33" s="24">
        <v>-29</v>
      </c>
      <c r="N33" s="24">
        <v>-200</v>
      </c>
      <c r="O33" s="24">
        <v>-13</v>
      </c>
      <c r="P33" s="24">
        <v>0</v>
      </c>
      <c r="Q33" s="24">
        <v>1</v>
      </c>
    </row>
    <row r="34" spans="2:17">
      <c r="B34" s="23">
        <v>39021</v>
      </c>
      <c r="C34" s="24">
        <v>0</v>
      </c>
      <c r="D34" s="24">
        <v>0</v>
      </c>
      <c r="E34" s="24">
        <v>-16</v>
      </c>
      <c r="F34" s="24">
        <v>-29</v>
      </c>
      <c r="G34" s="24">
        <v>0</v>
      </c>
      <c r="H34" s="24">
        <v>29</v>
      </c>
      <c r="I34" s="24">
        <v>2</v>
      </c>
      <c r="J34" s="24">
        <v>0</v>
      </c>
      <c r="K34" s="24">
        <v>7</v>
      </c>
      <c r="L34" s="24">
        <v>0</v>
      </c>
      <c r="M34" s="24">
        <v>6</v>
      </c>
      <c r="N34" s="24">
        <v>-11</v>
      </c>
      <c r="O34" s="24">
        <v>-7</v>
      </c>
      <c r="P34" s="24">
        <v>0</v>
      </c>
      <c r="Q34" s="24">
        <v>19</v>
      </c>
    </row>
    <row r="35" spans="2:17">
      <c r="B35" s="23">
        <v>39051</v>
      </c>
      <c r="C35" s="24">
        <v>0</v>
      </c>
      <c r="D35" s="24">
        <v>0</v>
      </c>
      <c r="E35" s="24">
        <v>-9</v>
      </c>
      <c r="F35" s="24">
        <v>-47</v>
      </c>
      <c r="G35" s="24">
        <v>0</v>
      </c>
      <c r="H35" s="24">
        <v>29</v>
      </c>
      <c r="I35" s="24">
        <v>-11</v>
      </c>
      <c r="J35" s="24">
        <v>0</v>
      </c>
      <c r="K35" s="24">
        <v>75</v>
      </c>
      <c r="L35" s="24">
        <v>1</v>
      </c>
      <c r="M35" s="24">
        <v>-34</v>
      </c>
      <c r="N35" s="24">
        <v>-2</v>
      </c>
      <c r="O35" s="24">
        <v>-2</v>
      </c>
      <c r="P35" s="24">
        <v>0</v>
      </c>
      <c r="Q35" s="24">
        <v>0</v>
      </c>
    </row>
    <row r="36" spans="2:17">
      <c r="B36" s="23">
        <v>39082</v>
      </c>
      <c r="C36" s="24">
        <v>0</v>
      </c>
      <c r="D36" s="24">
        <v>0</v>
      </c>
      <c r="E36" s="24">
        <v>-6</v>
      </c>
      <c r="F36" s="24">
        <v>-25</v>
      </c>
      <c r="G36" s="24">
        <v>0</v>
      </c>
      <c r="H36" s="24">
        <v>31</v>
      </c>
      <c r="I36" s="24">
        <v>-12</v>
      </c>
      <c r="J36" s="24">
        <v>0</v>
      </c>
      <c r="K36" s="24">
        <v>49</v>
      </c>
      <c r="L36" s="24">
        <v>0</v>
      </c>
      <c r="M36" s="24">
        <v>-29</v>
      </c>
      <c r="N36" s="24">
        <v>0</v>
      </c>
      <c r="O36" s="24">
        <v>-8</v>
      </c>
      <c r="P36" s="24">
        <v>0</v>
      </c>
      <c r="Q36" s="24">
        <v>0</v>
      </c>
    </row>
    <row r="37" spans="2:17">
      <c r="B37" s="23">
        <v>39113</v>
      </c>
      <c r="C37" s="24">
        <v>0</v>
      </c>
      <c r="D37" s="24">
        <v>0</v>
      </c>
      <c r="E37" s="24">
        <v>-3</v>
      </c>
      <c r="F37" s="24">
        <v>-26</v>
      </c>
      <c r="G37" s="24">
        <v>0</v>
      </c>
      <c r="H37" s="24">
        <v>-1</v>
      </c>
      <c r="I37" s="24">
        <v>-10</v>
      </c>
      <c r="J37" s="24">
        <v>0</v>
      </c>
      <c r="K37" s="24">
        <v>54</v>
      </c>
      <c r="L37" s="24">
        <v>-2</v>
      </c>
      <c r="M37" s="24">
        <v>-9</v>
      </c>
      <c r="N37" s="24">
        <v>-3</v>
      </c>
      <c r="O37" s="24">
        <v>0</v>
      </c>
      <c r="P37" s="24">
        <v>0</v>
      </c>
      <c r="Q37" s="24">
        <v>0</v>
      </c>
    </row>
    <row r="38" spans="2:17">
      <c r="B38" s="23">
        <v>39141</v>
      </c>
      <c r="C38" s="24">
        <v>0</v>
      </c>
      <c r="D38" s="24">
        <v>0</v>
      </c>
      <c r="E38" s="24">
        <v>-11</v>
      </c>
      <c r="F38" s="24">
        <v>-30</v>
      </c>
      <c r="G38" s="24">
        <v>0</v>
      </c>
      <c r="H38" s="24">
        <v>10</v>
      </c>
      <c r="I38" s="24">
        <v>-11</v>
      </c>
      <c r="J38" s="24">
        <v>0</v>
      </c>
      <c r="K38" s="24">
        <v>81</v>
      </c>
      <c r="L38" s="24">
        <v>0</v>
      </c>
      <c r="M38" s="24">
        <v>-26</v>
      </c>
      <c r="N38" s="24">
        <v>-2</v>
      </c>
      <c r="O38" s="24">
        <v>-11</v>
      </c>
      <c r="P38" s="24">
        <v>0</v>
      </c>
      <c r="Q38" s="24">
        <v>0</v>
      </c>
    </row>
    <row r="39" spans="2:17">
      <c r="B39" s="23">
        <v>39172</v>
      </c>
      <c r="C39" s="24">
        <v>0</v>
      </c>
      <c r="D39" s="24">
        <v>0</v>
      </c>
      <c r="E39" s="24">
        <v>-4</v>
      </c>
      <c r="F39" s="24">
        <v>-46</v>
      </c>
      <c r="G39" s="24">
        <v>0</v>
      </c>
      <c r="H39" s="24">
        <v>23</v>
      </c>
      <c r="I39" s="24">
        <v>-13</v>
      </c>
      <c r="J39" s="24">
        <v>0</v>
      </c>
      <c r="K39" s="24">
        <v>85</v>
      </c>
      <c r="L39" s="24">
        <v>3</v>
      </c>
      <c r="M39" s="24">
        <v>-28</v>
      </c>
      <c r="N39" s="24">
        <v>-3</v>
      </c>
      <c r="O39" s="24">
        <v>-17</v>
      </c>
      <c r="P39" s="24">
        <v>0</v>
      </c>
      <c r="Q39" s="24">
        <v>0</v>
      </c>
    </row>
    <row r="40" spans="2:17">
      <c r="B40" s="23">
        <v>39202</v>
      </c>
      <c r="C40" s="24">
        <v>0</v>
      </c>
      <c r="D40" s="24">
        <v>0</v>
      </c>
      <c r="E40" s="24">
        <v>-345</v>
      </c>
      <c r="F40" s="24">
        <v>-7</v>
      </c>
      <c r="G40" s="24">
        <v>0</v>
      </c>
      <c r="H40" s="24">
        <v>13</v>
      </c>
      <c r="I40" s="24">
        <v>1</v>
      </c>
      <c r="J40" s="24">
        <v>0</v>
      </c>
      <c r="K40" s="24">
        <v>33</v>
      </c>
      <c r="L40" s="24">
        <v>-1</v>
      </c>
      <c r="M40" s="24">
        <v>313</v>
      </c>
      <c r="N40" s="24">
        <v>-7</v>
      </c>
      <c r="O40" s="24">
        <v>0</v>
      </c>
      <c r="P40" s="24">
        <v>0</v>
      </c>
      <c r="Q40" s="24">
        <v>0</v>
      </c>
    </row>
    <row r="41" spans="2:17">
      <c r="B41" s="23">
        <v>39233</v>
      </c>
      <c r="C41" s="24">
        <v>0</v>
      </c>
      <c r="D41" s="24">
        <v>0</v>
      </c>
      <c r="E41" s="24">
        <v>0</v>
      </c>
      <c r="F41" s="24">
        <v>-12</v>
      </c>
      <c r="G41" s="24">
        <v>0</v>
      </c>
      <c r="H41" s="24">
        <v>2</v>
      </c>
      <c r="I41" s="24">
        <v>3</v>
      </c>
      <c r="J41" s="24">
        <v>0</v>
      </c>
      <c r="K41" s="24">
        <v>40</v>
      </c>
      <c r="L41" s="24">
        <v>2</v>
      </c>
      <c r="M41" s="24">
        <v>-21</v>
      </c>
      <c r="N41" s="24">
        <v>-2</v>
      </c>
      <c r="O41" s="24">
        <v>-12</v>
      </c>
      <c r="P41" s="24">
        <v>0</v>
      </c>
      <c r="Q41" s="24">
        <v>0</v>
      </c>
    </row>
    <row r="42" spans="2:17">
      <c r="B42" s="23">
        <v>39263</v>
      </c>
      <c r="C42" s="24">
        <v>0</v>
      </c>
      <c r="D42" s="24">
        <v>0</v>
      </c>
      <c r="E42" s="24">
        <v>0</v>
      </c>
      <c r="F42" s="24">
        <v>-20</v>
      </c>
      <c r="G42" s="24">
        <v>0</v>
      </c>
      <c r="H42" s="24">
        <v>0</v>
      </c>
      <c r="I42" s="24">
        <v>-2</v>
      </c>
      <c r="J42" s="24">
        <v>0</v>
      </c>
      <c r="K42" s="24">
        <v>22</v>
      </c>
      <c r="L42" s="24">
        <v>-1</v>
      </c>
      <c r="M42" s="24">
        <v>3</v>
      </c>
      <c r="N42" s="24">
        <v>-1</v>
      </c>
      <c r="O42" s="24">
        <v>-1</v>
      </c>
      <c r="P42" s="24">
        <v>0</v>
      </c>
      <c r="Q42" s="24">
        <v>0</v>
      </c>
    </row>
    <row r="43" spans="2:17">
      <c r="B43" s="23">
        <v>39294</v>
      </c>
      <c r="C43" s="24">
        <v>0</v>
      </c>
      <c r="D43" s="24">
        <v>0</v>
      </c>
      <c r="E43" s="24">
        <v>0</v>
      </c>
      <c r="F43" s="24">
        <v>-12</v>
      </c>
      <c r="G43" s="24">
        <v>0</v>
      </c>
      <c r="H43" s="24">
        <v>0</v>
      </c>
      <c r="I43" s="24">
        <v>-4</v>
      </c>
      <c r="J43" s="24">
        <v>0</v>
      </c>
      <c r="K43" s="24">
        <v>33</v>
      </c>
      <c r="L43" s="24">
        <v>0</v>
      </c>
      <c r="M43" s="24">
        <v>-1</v>
      </c>
      <c r="N43" s="24">
        <v>-3</v>
      </c>
      <c r="O43" s="24">
        <v>-13</v>
      </c>
      <c r="P43" s="24">
        <v>0</v>
      </c>
      <c r="Q43" s="24">
        <v>0</v>
      </c>
    </row>
    <row r="44" spans="2:17">
      <c r="B44" s="23">
        <v>39325</v>
      </c>
      <c r="C44" s="24">
        <v>0</v>
      </c>
      <c r="D44" s="24">
        <v>0</v>
      </c>
      <c r="E44" s="24">
        <v>0</v>
      </c>
      <c r="F44" s="24">
        <v>-7</v>
      </c>
      <c r="G44" s="24">
        <v>0</v>
      </c>
      <c r="H44" s="24">
        <v>0</v>
      </c>
      <c r="I44" s="24">
        <v>-1</v>
      </c>
      <c r="J44" s="24">
        <v>0</v>
      </c>
      <c r="K44" s="24">
        <v>16</v>
      </c>
      <c r="L44" s="24">
        <v>1</v>
      </c>
      <c r="M44" s="24">
        <v>-4</v>
      </c>
      <c r="N44" s="24">
        <v>-1</v>
      </c>
      <c r="O44" s="24">
        <v>-4</v>
      </c>
      <c r="P44" s="24">
        <v>0</v>
      </c>
      <c r="Q44" s="24">
        <v>0</v>
      </c>
    </row>
    <row r="45" spans="2:17">
      <c r="B45" s="23">
        <v>39355</v>
      </c>
      <c r="C45" s="24">
        <v>0</v>
      </c>
      <c r="D45" s="24">
        <v>0</v>
      </c>
      <c r="E45" s="24">
        <v>0</v>
      </c>
      <c r="F45" s="24">
        <v>-10</v>
      </c>
      <c r="G45" s="24">
        <v>0</v>
      </c>
      <c r="H45" s="24">
        <v>0</v>
      </c>
      <c r="I45" s="24">
        <v>-2</v>
      </c>
      <c r="J45" s="24">
        <v>0</v>
      </c>
      <c r="K45" s="24">
        <v>13</v>
      </c>
      <c r="L45" s="24">
        <v>0</v>
      </c>
      <c r="M45" s="24">
        <v>3</v>
      </c>
      <c r="N45" s="24">
        <v>-1</v>
      </c>
      <c r="O45" s="24">
        <v>-3</v>
      </c>
      <c r="P45" s="24">
        <v>0</v>
      </c>
      <c r="Q45" s="24">
        <v>0</v>
      </c>
    </row>
    <row r="46" spans="2:17">
      <c r="B46" s="23">
        <v>39386</v>
      </c>
      <c r="C46" s="24">
        <v>0</v>
      </c>
      <c r="D46" s="24">
        <v>0</v>
      </c>
      <c r="E46" s="24">
        <v>0</v>
      </c>
      <c r="F46" s="24">
        <v>-27</v>
      </c>
      <c r="G46" s="24">
        <v>0</v>
      </c>
      <c r="H46" s="24">
        <v>0</v>
      </c>
      <c r="I46" s="24">
        <v>-8</v>
      </c>
      <c r="J46" s="24">
        <v>0</v>
      </c>
      <c r="K46" s="24">
        <v>39</v>
      </c>
      <c r="L46" s="24">
        <v>0</v>
      </c>
      <c r="M46" s="24">
        <v>4</v>
      </c>
      <c r="N46" s="24">
        <v>-1</v>
      </c>
      <c r="O46" s="24">
        <v>-7</v>
      </c>
      <c r="P46" s="24">
        <v>0</v>
      </c>
      <c r="Q46" s="24">
        <v>0</v>
      </c>
    </row>
    <row r="47" spans="2:17">
      <c r="B47" s="23">
        <v>39416</v>
      </c>
      <c r="C47" s="24">
        <v>0</v>
      </c>
      <c r="D47" s="24">
        <v>0</v>
      </c>
      <c r="E47" s="24">
        <v>0</v>
      </c>
      <c r="F47" s="24">
        <v>-22</v>
      </c>
      <c r="G47" s="24">
        <v>0</v>
      </c>
      <c r="H47" s="24">
        <v>0</v>
      </c>
      <c r="I47" s="24">
        <v>-12</v>
      </c>
      <c r="J47" s="24">
        <v>0</v>
      </c>
      <c r="K47" s="24">
        <v>48</v>
      </c>
      <c r="L47" s="24">
        <v>-2</v>
      </c>
      <c r="M47" s="24">
        <v>-4</v>
      </c>
      <c r="N47" s="24">
        <v>-1</v>
      </c>
      <c r="O47" s="24">
        <v>-7</v>
      </c>
      <c r="P47" s="24">
        <v>0</v>
      </c>
      <c r="Q47" s="24">
        <v>0</v>
      </c>
    </row>
    <row r="48" spans="2:17">
      <c r="B48" s="23">
        <v>39447</v>
      </c>
      <c r="C48" s="24">
        <v>0</v>
      </c>
      <c r="D48" s="24">
        <v>0</v>
      </c>
      <c r="E48" s="24">
        <v>0</v>
      </c>
      <c r="F48" s="24">
        <v>-42</v>
      </c>
      <c r="G48" s="24">
        <v>0</v>
      </c>
      <c r="H48" s="24">
        <v>0</v>
      </c>
      <c r="I48" s="24">
        <v>-13</v>
      </c>
      <c r="J48" s="24">
        <v>0</v>
      </c>
      <c r="K48" s="24">
        <v>66</v>
      </c>
      <c r="L48" s="24">
        <v>0</v>
      </c>
      <c r="M48" s="24">
        <v>-9</v>
      </c>
      <c r="N48" s="24">
        <v>0</v>
      </c>
      <c r="O48" s="24">
        <v>-2</v>
      </c>
      <c r="P48" s="24">
        <v>0</v>
      </c>
      <c r="Q48" s="24">
        <v>0</v>
      </c>
    </row>
    <row r="49" spans="2:17">
      <c r="B49" s="23">
        <v>39478</v>
      </c>
      <c r="C49" s="24">
        <v>0</v>
      </c>
      <c r="D49" s="24">
        <v>0</v>
      </c>
      <c r="E49" s="24">
        <v>0</v>
      </c>
      <c r="F49" s="24">
        <v>-12</v>
      </c>
      <c r="G49" s="24">
        <v>0</v>
      </c>
      <c r="H49" s="24">
        <v>0</v>
      </c>
      <c r="I49" s="24">
        <v>3</v>
      </c>
      <c r="J49" s="24">
        <v>0</v>
      </c>
      <c r="K49" s="24">
        <v>21</v>
      </c>
      <c r="L49" s="24">
        <v>-1</v>
      </c>
      <c r="M49" s="24">
        <v>-10</v>
      </c>
      <c r="N49" s="24">
        <v>0</v>
      </c>
      <c r="O49" s="24">
        <v>-1</v>
      </c>
      <c r="P49" s="24">
        <v>0</v>
      </c>
      <c r="Q49" s="24">
        <v>0</v>
      </c>
    </row>
    <row r="50" spans="2:17">
      <c r="B50" s="23">
        <v>39507</v>
      </c>
      <c r="C50" s="24">
        <v>0</v>
      </c>
      <c r="D50" s="24">
        <v>0</v>
      </c>
      <c r="E50" s="24">
        <v>0</v>
      </c>
      <c r="F50" s="24">
        <v>-11</v>
      </c>
      <c r="G50" s="24">
        <v>0</v>
      </c>
      <c r="H50" s="24">
        <v>0</v>
      </c>
      <c r="I50" s="24">
        <v>-4</v>
      </c>
      <c r="J50" s="24">
        <v>0</v>
      </c>
      <c r="K50" s="24">
        <v>18</v>
      </c>
      <c r="L50" s="24">
        <v>-2</v>
      </c>
      <c r="M50" s="24">
        <v>2</v>
      </c>
      <c r="N50" s="24">
        <v>0</v>
      </c>
      <c r="O50" s="24">
        <v>-3</v>
      </c>
      <c r="P50" s="24">
        <v>0</v>
      </c>
      <c r="Q50" s="24">
        <v>0</v>
      </c>
    </row>
    <row r="51" spans="2:17">
      <c r="B51" s="23">
        <v>39538</v>
      </c>
      <c r="C51" s="24">
        <v>0</v>
      </c>
      <c r="D51" s="24">
        <v>0</v>
      </c>
      <c r="E51" s="24">
        <v>0</v>
      </c>
      <c r="F51" s="24">
        <v>-17</v>
      </c>
      <c r="G51" s="24">
        <v>0</v>
      </c>
      <c r="H51" s="24">
        <v>0</v>
      </c>
      <c r="I51" s="24">
        <v>6</v>
      </c>
      <c r="J51" s="24">
        <v>0</v>
      </c>
      <c r="K51" s="24">
        <v>22</v>
      </c>
      <c r="L51" s="24">
        <v>-2</v>
      </c>
      <c r="M51" s="24">
        <v>-8</v>
      </c>
      <c r="N51" s="24">
        <v>0</v>
      </c>
      <c r="O51" s="24">
        <v>-1</v>
      </c>
      <c r="P51" s="24">
        <v>0</v>
      </c>
      <c r="Q51" s="24">
        <v>0</v>
      </c>
    </row>
    <row r="52" spans="2:17">
      <c r="B52" s="23">
        <v>39568</v>
      </c>
      <c r="C52" s="24">
        <v>0</v>
      </c>
      <c r="D52" s="24">
        <v>0</v>
      </c>
      <c r="E52" s="24">
        <v>0</v>
      </c>
      <c r="F52" s="24">
        <v>-17</v>
      </c>
      <c r="G52" s="24">
        <v>0</v>
      </c>
      <c r="H52" s="24">
        <v>0</v>
      </c>
      <c r="I52" s="24">
        <v>1</v>
      </c>
      <c r="J52" s="24">
        <v>0</v>
      </c>
      <c r="K52" s="24">
        <v>21</v>
      </c>
      <c r="L52" s="24">
        <v>0</v>
      </c>
      <c r="M52" s="24">
        <v>3</v>
      </c>
      <c r="N52" s="24">
        <v>-2</v>
      </c>
      <c r="O52" s="24">
        <v>-6</v>
      </c>
      <c r="P52" s="24">
        <v>0</v>
      </c>
      <c r="Q52" s="24">
        <v>0</v>
      </c>
    </row>
    <row r="53" spans="2:17">
      <c r="B53" s="23">
        <v>39599</v>
      </c>
      <c r="C53" s="24">
        <v>0</v>
      </c>
      <c r="D53" s="24">
        <v>0</v>
      </c>
      <c r="E53" s="24">
        <v>0</v>
      </c>
      <c r="F53" s="24">
        <v>24</v>
      </c>
      <c r="G53" s="24">
        <v>0</v>
      </c>
      <c r="H53" s="24">
        <v>0</v>
      </c>
      <c r="I53" s="24">
        <v>-32</v>
      </c>
      <c r="J53" s="24">
        <v>0</v>
      </c>
      <c r="K53" s="24">
        <v>24</v>
      </c>
      <c r="L53" s="24">
        <v>-1</v>
      </c>
      <c r="M53" s="24">
        <v>-10</v>
      </c>
      <c r="N53" s="24">
        <v>-2</v>
      </c>
      <c r="O53" s="24">
        <v>-3</v>
      </c>
      <c r="P53" s="24">
        <v>0</v>
      </c>
      <c r="Q53" s="24">
        <v>0</v>
      </c>
    </row>
    <row r="54" spans="2:17">
      <c r="B54" s="23">
        <v>39629</v>
      </c>
      <c r="C54" s="24">
        <v>0</v>
      </c>
      <c r="D54" s="24">
        <v>0</v>
      </c>
      <c r="E54" s="24">
        <v>0</v>
      </c>
      <c r="F54" s="24">
        <v>-23</v>
      </c>
      <c r="G54" s="24">
        <v>0</v>
      </c>
      <c r="H54" s="24">
        <v>0</v>
      </c>
      <c r="I54" s="24">
        <v>11</v>
      </c>
      <c r="J54" s="24">
        <v>0</v>
      </c>
      <c r="K54" s="24">
        <v>40</v>
      </c>
      <c r="L54" s="24">
        <v>-3</v>
      </c>
      <c r="M54" s="24">
        <v>-18</v>
      </c>
      <c r="N54" s="24">
        <v>0</v>
      </c>
      <c r="O54" s="24">
        <v>-7</v>
      </c>
      <c r="P54" s="24">
        <v>0</v>
      </c>
      <c r="Q54" s="24">
        <v>0</v>
      </c>
    </row>
    <row r="55" spans="2:17">
      <c r="B55" s="23">
        <v>39660</v>
      </c>
      <c r="C55" s="24">
        <v>0</v>
      </c>
      <c r="D55" s="24">
        <v>0</v>
      </c>
      <c r="E55" s="24">
        <v>0</v>
      </c>
      <c r="F55" s="24">
        <v>-39</v>
      </c>
      <c r="G55" s="24">
        <v>0</v>
      </c>
      <c r="H55" s="24">
        <v>0</v>
      </c>
      <c r="I55" s="24">
        <v>-19</v>
      </c>
      <c r="J55" s="24">
        <v>0</v>
      </c>
      <c r="K55" s="24">
        <v>66</v>
      </c>
      <c r="L55" s="24">
        <v>-2</v>
      </c>
      <c r="M55" s="24">
        <v>-2</v>
      </c>
      <c r="N55" s="24">
        <v>0</v>
      </c>
      <c r="O55" s="24">
        <v>-4</v>
      </c>
      <c r="P55" s="24">
        <v>0</v>
      </c>
      <c r="Q55" s="24">
        <v>0</v>
      </c>
    </row>
    <row r="56" spans="2:17">
      <c r="B56" s="23">
        <v>39691</v>
      </c>
      <c r="C56" s="24">
        <v>0</v>
      </c>
      <c r="D56" s="24">
        <v>0</v>
      </c>
      <c r="E56" s="24">
        <v>0</v>
      </c>
      <c r="F56" s="24">
        <v>-11</v>
      </c>
      <c r="G56" s="24">
        <v>0</v>
      </c>
      <c r="H56" s="24">
        <v>0</v>
      </c>
      <c r="I56" s="24">
        <v>-12</v>
      </c>
      <c r="J56" s="24">
        <v>0</v>
      </c>
      <c r="K56" s="24">
        <v>35</v>
      </c>
      <c r="L56" s="24">
        <v>-1</v>
      </c>
      <c r="M56" s="24">
        <v>-6</v>
      </c>
      <c r="N56" s="24">
        <v>0</v>
      </c>
      <c r="O56" s="24">
        <v>-5</v>
      </c>
      <c r="P56" s="24">
        <v>0</v>
      </c>
      <c r="Q56" s="24">
        <v>0</v>
      </c>
    </row>
    <row r="57" spans="2:17">
      <c r="B57" s="23">
        <v>39721</v>
      </c>
      <c r="C57" s="24">
        <v>0</v>
      </c>
      <c r="D57" s="24">
        <v>0</v>
      </c>
      <c r="E57" s="24">
        <v>0</v>
      </c>
      <c r="F57" s="24">
        <v>-50</v>
      </c>
      <c r="G57" s="24">
        <v>0</v>
      </c>
      <c r="H57" s="24">
        <v>0</v>
      </c>
      <c r="I57" s="24">
        <v>-5</v>
      </c>
      <c r="J57" s="24">
        <v>0</v>
      </c>
      <c r="K57" s="24">
        <v>60</v>
      </c>
      <c r="L57" s="24">
        <v>-2</v>
      </c>
      <c r="M57" s="24">
        <v>11</v>
      </c>
      <c r="N57" s="24">
        <v>-3</v>
      </c>
      <c r="O57" s="24">
        <v>-11</v>
      </c>
      <c r="P57" s="24">
        <v>0</v>
      </c>
      <c r="Q57" s="24">
        <v>0</v>
      </c>
    </row>
    <row r="58" spans="2:17">
      <c r="B58" s="23">
        <v>39752</v>
      </c>
      <c r="C58" s="24">
        <v>0</v>
      </c>
      <c r="D58" s="24">
        <v>0</v>
      </c>
      <c r="E58" s="24">
        <v>0</v>
      </c>
      <c r="F58" s="24">
        <v>-37</v>
      </c>
      <c r="G58" s="24">
        <v>0</v>
      </c>
      <c r="H58" s="24">
        <v>0</v>
      </c>
      <c r="I58" s="24">
        <v>-19</v>
      </c>
      <c r="J58" s="24">
        <v>0</v>
      </c>
      <c r="K58" s="24">
        <v>71</v>
      </c>
      <c r="L58" s="24">
        <v>0</v>
      </c>
      <c r="M58" s="24">
        <v>-10</v>
      </c>
      <c r="N58" s="24">
        <v>0</v>
      </c>
      <c r="O58" s="24">
        <v>-5</v>
      </c>
      <c r="P58" s="24">
        <v>0</v>
      </c>
      <c r="Q58" s="24">
        <v>0</v>
      </c>
    </row>
    <row r="59" spans="2:17">
      <c r="B59" s="23">
        <v>39782</v>
      </c>
      <c r="C59" s="24">
        <v>0</v>
      </c>
      <c r="D59" s="24">
        <v>0</v>
      </c>
      <c r="E59" s="24">
        <v>0</v>
      </c>
      <c r="F59" s="24">
        <v>-8</v>
      </c>
      <c r="G59" s="24">
        <v>0</v>
      </c>
      <c r="H59" s="24">
        <v>0</v>
      </c>
      <c r="I59" s="24">
        <v>-1</v>
      </c>
      <c r="J59" s="24">
        <v>0</v>
      </c>
      <c r="K59" s="24">
        <v>19</v>
      </c>
      <c r="L59" s="24">
        <v>-3</v>
      </c>
      <c r="M59" s="24">
        <v>2</v>
      </c>
      <c r="N59" s="24">
        <v>0</v>
      </c>
      <c r="O59" s="24">
        <v>-9</v>
      </c>
      <c r="P59" s="24">
        <v>0</v>
      </c>
      <c r="Q59" s="24">
        <v>0</v>
      </c>
    </row>
    <row r="60" spans="2:17">
      <c r="B60" s="23">
        <v>39813</v>
      </c>
      <c r="C60" s="24">
        <v>0</v>
      </c>
      <c r="D60" s="24">
        <v>0</v>
      </c>
      <c r="E60" s="24">
        <v>0</v>
      </c>
      <c r="F60" s="24">
        <v>-30</v>
      </c>
      <c r="G60" s="24">
        <v>0</v>
      </c>
      <c r="H60" s="24">
        <v>0</v>
      </c>
      <c r="I60" s="24">
        <v>0</v>
      </c>
      <c r="J60" s="24">
        <v>0</v>
      </c>
      <c r="K60" s="24">
        <v>35</v>
      </c>
      <c r="L60" s="24">
        <v>1</v>
      </c>
      <c r="M60" s="24">
        <v>-2</v>
      </c>
      <c r="N60" s="24">
        <v>0</v>
      </c>
      <c r="O60" s="24">
        <v>-4</v>
      </c>
      <c r="P60" s="24">
        <v>0</v>
      </c>
      <c r="Q60" s="24">
        <v>0</v>
      </c>
    </row>
    <row r="61" spans="2:17">
      <c r="B61" s="23">
        <v>39844</v>
      </c>
      <c r="C61" s="24">
        <v>0</v>
      </c>
      <c r="D61" s="24">
        <v>0</v>
      </c>
      <c r="E61" s="24">
        <v>0</v>
      </c>
      <c r="F61" s="24">
        <v>-13</v>
      </c>
      <c r="G61" s="24">
        <v>0</v>
      </c>
      <c r="H61" s="24">
        <v>0</v>
      </c>
      <c r="I61" s="24">
        <v>8</v>
      </c>
      <c r="J61" s="24">
        <v>0</v>
      </c>
      <c r="K61" s="24">
        <v>10</v>
      </c>
      <c r="L61" s="24">
        <v>0</v>
      </c>
      <c r="M61" s="24">
        <v>-1</v>
      </c>
      <c r="N61" s="24">
        <v>0</v>
      </c>
      <c r="O61" s="24">
        <v>-4</v>
      </c>
      <c r="P61" s="24">
        <v>0</v>
      </c>
      <c r="Q61" s="24">
        <v>0</v>
      </c>
    </row>
    <row r="62" spans="2:17">
      <c r="B62" s="23">
        <v>39872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-1</v>
      </c>
      <c r="J62" s="24">
        <v>0</v>
      </c>
      <c r="K62" s="24">
        <v>17</v>
      </c>
      <c r="L62" s="24">
        <v>0</v>
      </c>
      <c r="M62" s="24">
        <v>-5</v>
      </c>
      <c r="N62" s="24">
        <v>-1</v>
      </c>
      <c r="O62" s="24">
        <v>-10</v>
      </c>
      <c r="P62" s="24">
        <v>0</v>
      </c>
      <c r="Q62" s="24">
        <v>0</v>
      </c>
    </row>
    <row r="63" spans="2:17">
      <c r="B63" s="23">
        <v>39903</v>
      </c>
      <c r="C63" s="24">
        <v>0</v>
      </c>
      <c r="D63" s="24">
        <v>0</v>
      </c>
      <c r="E63" s="24">
        <v>0</v>
      </c>
      <c r="F63" s="24">
        <v>-7707</v>
      </c>
      <c r="G63" s="24">
        <v>0</v>
      </c>
      <c r="H63" s="24">
        <v>0</v>
      </c>
      <c r="I63" s="24">
        <v>-4849</v>
      </c>
      <c r="J63" s="24">
        <v>0</v>
      </c>
      <c r="K63" s="24">
        <v>-3971</v>
      </c>
      <c r="L63" s="24">
        <v>-44</v>
      </c>
      <c r="M63" s="24">
        <v>-3419</v>
      </c>
      <c r="N63" s="24">
        <v>0</v>
      </c>
      <c r="O63" s="24">
        <v>-4</v>
      </c>
      <c r="P63" s="24">
        <v>19994</v>
      </c>
      <c r="Q63" s="24">
        <v>0</v>
      </c>
    </row>
    <row r="64" spans="2:17">
      <c r="B64" s="23">
        <v>39933</v>
      </c>
      <c r="C64" s="24">
        <v>0</v>
      </c>
      <c r="D64" s="24">
        <v>0</v>
      </c>
      <c r="E64" s="24">
        <v>0</v>
      </c>
      <c r="F64" s="24">
        <v>-104</v>
      </c>
      <c r="G64" s="24">
        <v>0</v>
      </c>
      <c r="H64" s="24">
        <v>0</v>
      </c>
      <c r="I64" s="24">
        <v>-78</v>
      </c>
      <c r="J64" s="24">
        <v>0</v>
      </c>
      <c r="K64" s="24">
        <v>-151</v>
      </c>
      <c r="L64" s="24">
        <v>-1</v>
      </c>
      <c r="M64" s="24">
        <v>-60</v>
      </c>
      <c r="N64" s="24">
        <v>-1</v>
      </c>
      <c r="O64" s="24">
        <v>0</v>
      </c>
      <c r="P64" s="24">
        <v>0</v>
      </c>
      <c r="Q64" s="24">
        <v>395</v>
      </c>
    </row>
    <row r="65" spans="2:17">
      <c r="B65" s="23">
        <v>39964</v>
      </c>
      <c r="C65" s="24">
        <v>0</v>
      </c>
      <c r="D65" s="24">
        <v>0</v>
      </c>
      <c r="E65" s="24">
        <v>0</v>
      </c>
      <c r="F65" s="24">
        <v>-93</v>
      </c>
      <c r="G65" s="24">
        <v>0</v>
      </c>
      <c r="H65" s="24">
        <v>0</v>
      </c>
      <c r="I65" s="24">
        <v>-44</v>
      </c>
      <c r="J65" s="24">
        <v>0</v>
      </c>
      <c r="K65" s="24">
        <v>-203</v>
      </c>
      <c r="L65" s="24">
        <v>-1</v>
      </c>
      <c r="M65" s="24">
        <v>-52</v>
      </c>
      <c r="N65" s="24">
        <v>-1</v>
      </c>
      <c r="O65" s="24">
        <v>-5</v>
      </c>
      <c r="P65" s="24">
        <v>0</v>
      </c>
      <c r="Q65" s="24">
        <v>399</v>
      </c>
    </row>
    <row r="66" spans="2:17">
      <c r="B66" s="23">
        <v>39994</v>
      </c>
      <c r="C66" s="24">
        <v>0</v>
      </c>
      <c r="D66" s="24">
        <v>0</v>
      </c>
      <c r="E66" s="24">
        <v>0</v>
      </c>
      <c r="F66" s="24">
        <v>-48</v>
      </c>
      <c r="G66" s="24">
        <v>0</v>
      </c>
      <c r="H66" s="24">
        <v>0</v>
      </c>
      <c r="I66" s="24">
        <v>-30</v>
      </c>
      <c r="J66" s="24">
        <v>0</v>
      </c>
      <c r="K66" s="24">
        <v>110</v>
      </c>
      <c r="L66" s="24">
        <v>-4</v>
      </c>
      <c r="M66" s="24">
        <v>-11</v>
      </c>
      <c r="N66" s="24">
        <v>-2</v>
      </c>
      <c r="O66" s="24">
        <v>-15</v>
      </c>
      <c r="P66" s="24">
        <v>0</v>
      </c>
      <c r="Q66" s="24">
        <v>0</v>
      </c>
    </row>
    <row r="67" spans="2:17">
      <c r="B67" s="23">
        <v>40025</v>
      </c>
      <c r="C67" s="24">
        <v>0</v>
      </c>
      <c r="D67" s="24">
        <v>0</v>
      </c>
      <c r="E67" s="24">
        <v>0</v>
      </c>
      <c r="F67" s="24">
        <v>-365</v>
      </c>
      <c r="G67" s="24">
        <v>0</v>
      </c>
      <c r="H67" s="24">
        <v>0</v>
      </c>
      <c r="I67" s="24">
        <v>-232</v>
      </c>
      <c r="J67" s="24">
        <v>0</v>
      </c>
      <c r="K67" s="24">
        <v>-466</v>
      </c>
      <c r="L67" s="24">
        <v>0</v>
      </c>
      <c r="M67" s="24">
        <v>-93</v>
      </c>
      <c r="N67" s="24">
        <v>0</v>
      </c>
      <c r="O67" s="24">
        <v>-6</v>
      </c>
      <c r="P67" s="24">
        <v>219</v>
      </c>
      <c r="Q67" s="24">
        <v>943</v>
      </c>
    </row>
    <row r="68" spans="2:17">
      <c r="B68" s="23">
        <v>40056</v>
      </c>
      <c r="C68" s="24">
        <v>0</v>
      </c>
      <c r="D68" s="24">
        <v>0</v>
      </c>
      <c r="E68" s="24">
        <v>0</v>
      </c>
      <c r="F68" s="24">
        <v>-41</v>
      </c>
      <c r="G68" s="24">
        <v>0</v>
      </c>
      <c r="H68" s="24">
        <v>0</v>
      </c>
      <c r="I68" s="24">
        <v>-34</v>
      </c>
      <c r="J68" s="24">
        <v>0</v>
      </c>
      <c r="K68" s="24">
        <v>114</v>
      </c>
      <c r="L68" s="24">
        <v>1</v>
      </c>
      <c r="M68" s="24">
        <v>-34</v>
      </c>
      <c r="N68" s="24">
        <v>0</v>
      </c>
      <c r="O68" s="24">
        <v>-6</v>
      </c>
      <c r="P68" s="24">
        <v>0</v>
      </c>
      <c r="Q68" s="24">
        <v>0</v>
      </c>
    </row>
    <row r="69" spans="2:17">
      <c r="B69" s="23">
        <v>40086</v>
      </c>
      <c r="C69" s="24">
        <v>0</v>
      </c>
      <c r="D69" s="24">
        <v>0</v>
      </c>
      <c r="E69" s="24">
        <v>0</v>
      </c>
      <c r="F69" s="24">
        <v>-139</v>
      </c>
      <c r="G69" s="24">
        <v>0</v>
      </c>
      <c r="H69" s="24">
        <v>0</v>
      </c>
      <c r="I69" s="24">
        <v>-118</v>
      </c>
      <c r="J69" s="24">
        <v>0</v>
      </c>
      <c r="K69" s="24">
        <v>54</v>
      </c>
      <c r="L69" s="24">
        <v>0</v>
      </c>
      <c r="M69" s="24">
        <v>-108</v>
      </c>
      <c r="N69" s="24">
        <v>0</v>
      </c>
      <c r="O69" s="24">
        <v>-5</v>
      </c>
      <c r="P69" s="24">
        <v>275</v>
      </c>
      <c r="Q69" s="24">
        <v>41</v>
      </c>
    </row>
    <row r="70" spans="2:17">
      <c r="B70" s="23">
        <v>40117</v>
      </c>
      <c r="C70" s="24">
        <v>0</v>
      </c>
      <c r="D70" s="24">
        <v>0</v>
      </c>
      <c r="E70" s="24">
        <v>0</v>
      </c>
      <c r="F70" s="24">
        <v>-413</v>
      </c>
      <c r="G70" s="24">
        <v>0</v>
      </c>
      <c r="H70" s="24">
        <v>0</v>
      </c>
      <c r="I70" s="24">
        <v>-251</v>
      </c>
      <c r="J70" s="24">
        <v>0</v>
      </c>
      <c r="K70" s="24">
        <v>140</v>
      </c>
      <c r="L70" s="24">
        <v>-1</v>
      </c>
      <c r="M70" s="24">
        <v>-135</v>
      </c>
      <c r="N70" s="24">
        <v>0</v>
      </c>
      <c r="O70" s="24">
        <v>-2</v>
      </c>
      <c r="P70" s="24">
        <v>358</v>
      </c>
      <c r="Q70" s="24">
        <v>304</v>
      </c>
    </row>
    <row r="71" spans="2:17">
      <c r="B71" s="23">
        <v>40147</v>
      </c>
      <c r="C71" s="24">
        <v>0</v>
      </c>
      <c r="D71" s="24">
        <v>0</v>
      </c>
      <c r="E71" s="24">
        <v>0</v>
      </c>
      <c r="F71" s="24">
        <v>-120</v>
      </c>
      <c r="G71" s="24">
        <v>0</v>
      </c>
      <c r="H71" s="24">
        <v>0</v>
      </c>
      <c r="I71" s="24">
        <v>-76</v>
      </c>
      <c r="J71" s="24">
        <v>0</v>
      </c>
      <c r="K71" s="24">
        <v>-89</v>
      </c>
      <c r="L71" s="24">
        <v>-4</v>
      </c>
      <c r="M71" s="24">
        <v>-152</v>
      </c>
      <c r="N71" s="24">
        <v>0</v>
      </c>
      <c r="O71" s="24">
        <v>-2</v>
      </c>
      <c r="P71" s="24">
        <v>234</v>
      </c>
      <c r="Q71" s="24">
        <v>209</v>
      </c>
    </row>
    <row r="72" spans="2:17">
      <c r="B72" s="23">
        <v>40178</v>
      </c>
      <c r="C72" s="24">
        <v>0</v>
      </c>
      <c r="D72" s="24">
        <v>0</v>
      </c>
      <c r="E72" s="24">
        <v>0</v>
      </c>
      <c r="F72" s="24">
        <v>-200</v>
      </c>
      <c r="G72" s="24">
        <v>0</v>
      </c>
      <c r="H72" s="24">
        <v>0</v>
      </c>
      <c r="I72" s="24">
        <v>-103</v>
      </c>
      <c r="J72" s="24">
        <v>0</v>
      </c>
      <c r="K72" s="24">
        <v>55</v>
      </c>
      <c r="L72" s="24">
        <v>-2</v>
      </c>
      <c r="M72" s="24">
        <v>-93</v>
      </c>
      <c r="N72" s="24">
        <v>-2</v>
      </c>
      <c r="O72" s="24">
        <v>-5</v>
      </c>
      <c r="P72" s="24">
        <v>59</v>
      </c>
      <c r="Q72" s="24">
        <v>291</v>
      </c>
    </row>
    <row r="73" spans="2:17">
      <c r="B73" s="23">
        <v>40209</v>
      </c>
      <c r="C73" s="24">
        <v>0</v>
      </c>
      <c r="D73" s="24">
        <v>0</v>
      </c>
      <c r="E73" s="24">
        <v>0</v>
      </c>
      <c r="F73" s="24">
        <v>-208</v>
      </c>
      <c r="G73" s="24">
        <v>0</v>
      </c>
      <c r="H73" s="24">
        <v>0</v>
      </c>
      <c r="I73" s="24">
        <v>-103</v>
      </c>
      <c r="J73" s="24">
        <v>0</v>
      </c>
      <c r="K73" s="24">
        <v>-695</v>
      </c>
      <c r="L73" s="24">
        <v>-1</v>
      </c>
      <c r="M73" s="24">
        <v>-101</v>
      </c>
      <c r="N73" s="24">
        <v>0</v>
      </c>
      <c r="O73" s="24">
        <v>-3</v>
      </c>
      <c r="P73" s="24">
        <v>17</v>
      </c>
      <c r="Q73" s="24">
        <v>1094</v>
      </c>
    </row>
    <row r="74" spans="2:17">
      <c r="B74" s="23">
        <v>40237</v>
      </c>
      <c r="C74" s="24">
        <v>0</v>
      </c>
      <c r="D74" s="24">
        <v>0</v>
      </c>
      <c r="E74" s="24">
        <v>0</v>
      </c>
      <c r="F74" s="24">
        <v>-43</v>
      </c>
      <c r="G74" s="24">
        <v>0</v>
      </c>
      <c r="H74" s="24">
        <v>0</v>
      </c>
      <c r="I74" s="24">
        <v>-33</v>
      </c>
      <c r="J74" s="24">
        <v>0</v>
      </c>
      <c r="K74" s="24">
        <v>28</v>
      </c>
      <c r="L74" s="24">
        <v>0</v>
      </c>
      <c r="M74" s="24">
        <v>-25</v>
      </c>
      <c r="N74" s="24">
        <v>0</v>
      </c>
      <c r="O74" s="24">
        <v>-1</v>
      </c>
      <c r="P74" s="24">
        <v>8</v>
      </c>
      <c r="Q74" s="24">
        <v>66</v>
      </c>
    </row>
    <row r="75" spans="2:17">
      <c r="B75" s="23">
        <v>40268</v>
      </c>
      <c r="C75" s="24">
        <v>0</v>
      </c>
      <c r="D75" s="24">
        <v>0</v>
      </c>
      <c r="E75" s="24">
        <v>0</v>
      </c>
      <c r="F75" s="24">
        <v>-559</v>
      </c>
      <c r="G75" s="24">
        <v>0</v>
      </c>
      <c r="H75" s="24">
        <v>0</v>
      </c>
      <c r="I75" s="24">
        <v>-383</v>
      </c>
      <c r="J75" s="24">
        <v>0</v>
      </c>
      <c r="K75" s="24">
        <v>-1539</v>
      </c>
      <c r="L75" s="24">
        <v>-3</v>
      </c>
      <c r="M75" s="24">
        <v>-320</v>
      </c>
      <c r="N75" s="24">
        <v>0</v>
      </c>
      <c r="O75" s="24">
        <v>-2</v>
      </c>
      <c r="P75" s="24">
        <v>333</v>
      </c>
      <c r="Q75" s="24">
        <v>2473</v>
      </c>
    </row>
    <row r="76" spans="2:17">
      <c r="B76" s="23">
        <v>40298</v>
      </c>
      <c r="C76" s="24">
        <v>0</v>
      </c>
      <c r="D76" s="24">
        <v>0</v>
      </c>
      <c r="E76" s="24">
        <v>0</v>
      </c>
      <c r="F76" s="24">
        <v>-190</v>
      </c>
      <c r="G76" s="24">
        <v>0</v>
      </c>
      <c r="H76" s="24">
        <v>0</v>
      </c>
      <c r="I76" s="24">
        <v>-174</v>
      </c>
      <c r="J76" s="24">
        <v>0</v>
      </c>
      <c r="K76" s="24">
        <v>-166</v>
      </c>
      <c r="L76" s="24">
        <v>-1</v>
      </c>
      <c r="M76" s="24">
        <v>-150</v>
      </c>
      <c r="N76" s="24">
        <v>-2</v>
      </c>
      <c r="O76" s="24">
        <v>-5</v>
      </c>
      <c r="P76" s="24">
        <v>275</v>
      </c>
      <c r="Q76" s="24">
        <v>413</v>
      </c>
    </row>
    <row r="77" spans="2:17">
      <c r="B77" s="23">
        <v>40329</v>
      </c>
      <c r="C77" s="24">
        <v>0</v>
      </c>
      <c r="D77" s="24">
        <v>0</v>
      </c>
      <c r="E77" s="24">
        <v>0</v>
      </c>
      <c r="F77" s="24">
        <v>-86</v>
      </c>
      <c r="G77" s="24">
        <v>0</v>
      </c>
      <c r="H77" s="24">
        <v>0</v>
      </c>
      <c r="I77" s="24">
        <v>-104</v>
      </c>
      <c r="J77" s="24">
        <v>0</v>
      </c>
      <c r="K77" s="24">
        <v>118</v>
      </c>
      <c r="L77" s="24">
        <v>0</v>
      </c>
      <c r="M77" s="24">
        <v>-53</v>
      </c>
      <c r="N77" s="24">
        <v>0</v>
      </c>
      <c r="O77" s="24">
        <v>-4</v>
      </c>
      <c r="P77" s="24">
        <v>115</v>
      </c>
      <c r="Q77" s="24">
        <v>14</v>
      </c>
    </row>
    <row r="78" spans="2:17">
      <c r="B78" s="23">
        <v>40359</v>
      </c>
      <c r="C78" s="24">
        <v>0</v>
      </c>
      <c r="D78" s="24">
        <v>0</v>
      </c>
      <c r="E78" s="24">
        <v>0</v>
      </c>
      <c r="F78" s="24">
        <v>-102</v>
      </c>
      <c r="G78" s="24">
        <v>0</v>
      </c>
      <c r="H78" s="24">
        <v>0</v>
      </c>
      <c r="I78" s="24">
        <v>-133</v>
      </c>
      <c r="J78" s="24">
        <v>0</v>
      </c>
      <c r="K78" s="24">
        <v>157</v>
      </c>
      <c r="L78" s="24">
        <v>-1</v>
      </c>
      <c r="M78" s="24">
        <v>-77</v>
      </c>
      <c r="N78" s="24">
        <v>0</v>
      </c>
      <c r="O78" s="24">
        <v>-3</v>
      </c>
      <c r="P78" s="24">
        <v>105</v>
      </c>
      <c r="Q78" s="24">
        <v>54</v>
      </c>
    </row>
    <row r="79" spans="2:17">
      <c r="B79" s="23">
        <v>40390</v>
      </c>
      <c r="C79" s="24">
        <v>0</v>
      </c>
      <c r="D79" s="24">
        <v>0</v>
      </c>
      <c r="E79" s="24">
        <v>0</v>
      </c>
      <c r="F79" s="24">
        <v>-109</v>
      </c>
      <c r="G79" s="24">
        <v>0</v>
      </c>
      <c r="H79" s="24">
        <v>0</v>
      </c>
      <c r="I79" s="24">
        <v>-76</v>
      </c>
      <c r="J79" s="24">
        <v>0</v>
      </c>
      <c r="K79" s="24">
        <v>260</v>
      </c>
      <c r="L79" s="24">
        <v>-2</v>
      </c>
      <c r="M79" s="24">
        <v>-72</v>
      </c>
      <c r="N79" s="24">
        <v>0</v>
      </c>
      <c r="O79" s="24">
        <v>-2</v>
      </c>
      <c r="P79" s="24">
        <v>1</v>
      </c>
      <c r="Q79" s="24">
        <v>0</v>
      </c>
    </row>
    <row r="80" spans="2:17">
      <c r="B80" s="23">
        <v>40421</v>
      </c>
      <c r="C80" s="24">
        <v>0</v>
      </c>
      <c r="D80" s="24">
        <v>0</v>
      </c>
      <c r="E80" s="24">
        <v>0</v>
      </c>
      <c r="F80" s="24">
        <v>-146</v>
      </c>
      <c r="G80" s="24">
        <v>0</v>
      </c>
      <c r="H80" s="24">
        <v>0</v>
      </c>
      <c r="I80" s="24">
        <v>-146</v>
      </c>
      <c r="J80" s="24">
        <v>0</v>
      </c>
      <c r="K80" s="24">
        <v>203</v>
      </c>
      <c r="L80" s="24">
        <v>0</v>
      </c>
      <c r="M80" s="24">
        <v>-84</v>
      </c>
      <c r="N80" s="24">
        <v>0</v>
      </c>
      <c r="O80" s="24">
        <v>-3</v>
      </c>
      <c r="P80" s="24">
        <v>176</v>
      </c>
      <c r="Q80" s="24">
        <v>0</v>
      </c>
    </row>
    <row r="81" spans="2:17">
      <c r="B81" s="23">
        <v>40451</v>
      </c>
      <c r="C81" s="24">
        <v>0</v>
      </c>
      <c r="D81" s="24">
        <v>0</v>
      </c>
      <c r="E81" s="24">
        <v>0</v>
      </c>
      <c r="F81" s="24">
        <v>-462</v>
      </c>
      <c r="G81" s="24">
        <v>0</v>
      </c>
      <c r="H81" s="24">
        <v>0</v>
      </c>
      <c r="I81" s="24">
        <v>-277</v>
      </c>
      <c r="J81" s="24">
        <v>0</v>
      </c>
      <c r="K81" s="24">
        <v>-18</v>
      </c>
      <c r="L81" s="24">
        <v>-7</v>
      </c>
      <c r="M81" s="24">
        <v>-280</v>
      </c>
      <c r="N81" s="24">
        <v>-1</v>
      </c>
      <c r="O81" s="24">
        <v>-9</v>
      </c>
      <c r="P81" s="24">
        <v>1054</v>
      </c>
      <c r="Q81" s="24">
        <v>0</v>
      </c>
    </row>
    <row r="82" spans="2:17">
      <c r="B82" s="23">
        <v>40482</v>
      </c>
      <c r="C82" s="24">
        <v>0</v>
      </c>
      <c r="D82" s="24">
        <v>0</v>
      </c>
      <c r="E82" s="24">
        <v>0</v>
      </c>
      <c r="F82" s="24">
        <v>-244</v>
      </c>
      <c r="G82" s="24">
        <v>0</v>
      </c>
      <c r="H82" s="24">
        <v>0</v>
      </c>
      <c r="I82" s="24">
        <v>-106</v>
      </c>
      <c r="J82" s="24">
        <v>0</v>
      </c>
      <c r="K82" s="24">
        <v>149</v>
      </c>
      <c r="L82" s="24">
        <v>-2</v>
      </c>
      <c r="M82" s="24">
        <v>-137</v>
      </c>
      <c r="N82" s="24">
        <v>0</v>
      </c>
      <c r="O82" s="24">
        <v>-3</v>
      </c>
      <c r="P82" s="24">
        <v>343</v>
      </c>
      <c r="Q82" s="24">
        <v>0</v>
      </c>
    </row>
    <row r="83" spans="2:17">
      <c r="B83" s="23">
        <v>40512</v>
      </c>
      <c r="C83" s="24">
        <v>0</v>
      </c>
      <c r="D83" s="24">
        <v>0</v>
      </c>
      <c r="E83" s="24">
        <v>0</v>
      </c>
      <c r="F83" s="24">
        <v>-171</v>
      </c>
      <c r="G83" s="24">
        <v>0</v>
      </c>
      <c r="H83" s="24">
        <v>0</v>
      </c>
      <c r="I83" s="24">
        <v>-33</v>
      </c>
      <c r="J83" s="24">
        <v>0</v>
      </c>
      <c r="K83" s="24">
        <v>237</v>
      </c>
      <c r="L83" s="24">
        <v>0</v>
      </c>
      <c r="M83" s="24">
        <v>-120</v>
      </c>
      <c r="N83" s="24">
        <v>0</v>
      </c>
      <c r="O83" s="24">
        <v>-4</v>
      </c>
      <c r="P83" s="24">
        <v>91</v>
      </c>
      <c r="Q83" s="24">
        <v>0</v>
      </c>
    </row>
    <row r="84" spans="2:17">
      <c r="B84" s="23">
        <v>40543</v>
      </c>
      <c r="C84" s="24">
        <v>0</v>
      </c>
      <c r="D84" s="24">
        <v>0</v>
      </c>
      <c r="E84" s="24">
        <v>0</v>
      </c>
      <c r="F84" s="24">
        <v>-433</v>
      </c>
      <c r="G84" s="24">
        <v>0</v>
      </c>
      <c r="H84" s="24">
        <v>0</v>
      </c>
      <c r="I84" s="24">
        <v>-272</v>
      </c>
      <c r="J84" s="24">
        <v>0</v>
      </c>
      <c r="K84" s="24">
        <v>129</v>
      </c>
      <c r="L84" s="24">
        <v>-3</v>
      </c>
      <c r="M84" s="24">
        <v>-208</v>
      </c>
      <c r="N84" s="24">
        <v>-2</v>
      </c>
      <c r="O84" s="24">
        <v>-3</v>
      </c>
      <c r="P84" s="24">
        <v>792</v>
      </c>
      <c r="Q84" s="24">
        <v>0</v>
      </c>
    </row>
    <row r="85" spans="2:17">
      <c r="B85" s="23">
        <v>40574</v>
      </c>
      <c r="C85" s="24">
        <v>0</v>
      </c>
      <c r="D85" s="24">
        <v>0</v>
      </c>
      <c r="E85" s="24">
        <v>0</v>
      </c>
      <c r="F85" s="24">
        <v>-108</v>
      </c>
      <c r="G85" s="24">
        <v>0</v>
      </c>
      <c r="H85" s="24">
        <v>0</v>
      </c>
      <c r="I85" s="24">
        <v>-20</v>
      </c>
      <c r="J85" s="24">
        <v>0</v>
      </c>
      <c r="K85" s="24">
        <v>181</v>
      </c>
      <c r="L85" s="24">
        <v>0</v>
      </c>
      <c r="M85" s="24">
        <v>-53</v>
      </c>
      <c r="N85" s="24">
        <v>-1</v>
      </c>
      <c r="O85" s="24">
        <v>-5</v>
      </c>
      <c r="P85" s="24">
        <v>6</v>
      </c>
      <c r="Q85" s="24">
        <v>0</v>
      </c>
    </row>
    <row r="86" spans="2:17">
      <c r="B86" s="23">
        <v>40602</v>
      </c>
      <c r="C86" s="24">
        <v>0</v>
      </c>
      <c r="D86" s="24">
        <v>0</v>
      </c>
      <c r="E86" s="24">
        <v>0</v>
      </c>
      <c r="F86" s="24">
        <v>-79</v>
      </c>
      <c r="G86" s="24">
        <v>0</v>
      </c>
      <c r="H86" s="24">
        <v>0</v>
      </c>
      <c r="I86" s="24">
        <v>-48</v>
      </c>
      <c r="J86" s="24">
        <v>0</v>
      </c>
      <c r="K86" s="24">
        <v>80</v>
      </c>
      <c r="L86" s="24">
        <v>-2</v>
      </c>
      <c r="M86" s="24">
        <v>-62</v>
      </c>
      <c r="N86" s="24">
        <v>0</v>
      </c>
      <c r="O86" s="24">
        <v>-2</v>
      </c>
      <c r="P86" s="24">
        <v>113</v>
      </c>
      <c r="Q86" s="24">
        <v>0</v>
      </c>
    </row>
    <row r="87" spans="2:17">
      <c r="B87" s="23">
        <v>40633</v>
      </c>
      <c r="C87" s="24">
        <v>0</v>
      </c>
      <c r="D87" s="24">
        <v>0</v>
      </c>
      <c r="E87" s="24">
        <v>0</v>
      </c>
      <c r="F87" s="24">
        <v>-132</v>
      </c>
      <c r="G87" s="24">
        <v>0</v>
      </c>
      <c r="H87" s="24">
        <v>0</v>
      </c>
      <c r="I87" s="24">
        <v>-63</v>
      </c>
      <c r="J87" s="24">
        <v>0</v>
      </c>
      <c r="K87" s="24">
        <v>23</v>
      </c>
      <c r="L87" s="24">
        <v>-1</v>
      </c>
      <c r="M87" s="24">
        <v>-86</v>
      </c>
      <c r="N87" s="24">
        <v>0</v>
      </c>
      <c r="O87" s="24">
        <v>-10</v>
      </c>
      <c r="P87" s="24">
        <v>71</v>
      </c>
      <c r="Q87" s="24">
        <v>198</v>
      </c>
    </row>
    <row r="88" spans="2:17">
      <c r="B88" s="23">
        <v>40663</v>
      </c>
      <c r="C88" s="24">
        <v>0</v>
      </c>
      <c r="D88" s="24">
        <v>0</v>
      </c>
      <c r="E88" s="24">
        <v>0</v>
      </c>
      <c r="F88" s="24">
        <v>-160</v>
      </c>
      <c r="G88" s="24">
        <v>0</v>
      </c>
      <c r="H88" s="24">
        <v>0</v>
      </c>
      <c r="I88" s="24">
        <v>-186</v>
      </c>
      <c r="J88" s="24">
        <v>0</v>
      </c>
      <c r="K88" s="24">
        <v>152</v>
      </c>
      <c r="L88" s="24">
        <v>-7</v>
      </c>
      <c r="M88" s="24">
        <v>-139</v>
      </c>
      <c r="N88" s="24">
        <v>-1</v>
      </c>
      <c r="O88" s="24">
        <v>-5</v>
      </c>
      <c r="P88" s="24">
        <v>346</v>
      </c>
      <c r="Q88" s="24">
        <v>0</v>
      </c>
    </row>
    <row r="89" spans="2:17">
      <c r="B89" s="23">
        <v>40694</v>
      </c>
      <c r="C89" s="24">
        <v>0</v>
      </c>
      <c r="D89" s="24">
        <v>0</v>
      </c>
      <c r="E89" s="24">
        <v>0</v>
      </c>
      <c r="F89" s="24">
        <v>-95</v>
      </c>
      <c r="G89" s="24">
        <v>0</v>
      </c>
      <c r="H89" s="24">
        <v>0</v>
      </c>
      <c r="I89" s="24">
        <v>-81</v>
      </c>
      <c r="J89" s="24">
        <v>0</v>
      </c>
      <c r="K89" s="24">
        <v>198</v>
      </c>
      <c r="L89" s="24">
        <v>0</v>
      </c>
      <c r="M89" s="24">
        <v>-93</v>
      </c>
      <c r="N89" s="24">
        <v>0</v>
      </c>
      <c r="O89" s="24">
        <v>-1</v>
      </c>
      <c r="P89" s="24">
        <v>72</v>
      </c>
      <c r="Q89" s="24">
        <v>0</v>
      </c>
    </row>
    <row r="90" spans="2:17">
      <c r="B90" s="23">
        <v>40724</v>
      </c>
      <c r="C90" s="24">
        <v>0</v>
      </c>
      <c r="D90" s="24">
        <v>0</v>
      </c>
      <c r="E90" s="24">
        <v>0</v>
      </c>
      <c r="F90" s="24">
        <v>-173</v>
      </c>
      <c r="G90" s="24">
        <v>0</v>
      </c>
      <c r="H90" s="24">
        <v>0</v>
      </c>
      <c r="I90" s="24">
        <v>-58</v>
      </c>
      <c r="J90" s="24">
        <v>0</v>
      </c>
      <c r="K90" s="24">
        <v>313</v>
      </c>
      <c r="L90" s="24">
        <v>0</v>
      </c>
      <c r="M90" s="24">
        <v>-86</v>
      </c>
      <c r="N90" s="24">
        <v>-3</v>
      </c>
      <c r="O90" s="24">
        <v>-3</v>
      </c>
      <c r="P90" s="24">
        <v>10</v>
      </c>
      <c r="Q90" s="24">
        <v>0</v>
      </c>
    </row>
    <row r="91" spans="2:17">
      <c r="B91" s="23">
        <v>40755</v>
      </c>
      <c r="C91" s="24">
        <v>0</v>
      </c>
      <c r="D91" s="24">
        <v>0</v>
      </c>
      <c r="E91" s="24">
        <v>0</v>
      </c>
      <c r="F91" s="24">
        <v>-120</v>
      </c>
      <c r="G91" s="24">
        <v>0</v>
      </c>
      <c r="H91" s="24">
        <v>0</v>
      </c>
      <c r="I91" s="24">
        <v>-17</v>
      </c>
      <c r="J91" s="24">
        <v>0</v>
      </c>
      <c r="K91" s="24">
        <v>203</v>
      </c>
      <c r="L91" s="24">
        <v>0</v>
      </c>
      <c r="M91" s="24">
        <v>-66</v>
      </c>
      <c r="N91" s="24">
        <v>-1</v>
      </c>
      <c r="O91" s="24">
        <v>-7</v>
      </c>
      <c r="P91" s="24">
        <v>7</v>
      </c>
      <c r="Q91" s="24">
        <v>1</v>
      </c>
    </row>
    <row r="92" spans="2:17">
      <c r="B92" s="23">
        <v>40786</v>
      </c>
      <c r="C92" s="24">
        <v>0</v>
      </c>
      <c r="D92" s="24">
        <v>0</v>
      </c>
      <c r="E92" s="24">
        <v>0</v>
      </c>
      <c r="F92" s="24">
        <v>-98</v>
      </c>
      <c r="G92" s="24">
        <v>0</v>
      </c>
      <c r="H92" s="24">
        <v>0</v>
      </c>
      <c r="I92" s="24">
        <v>-58</v>
      </c>
      <c r="J92" s="24">
        <v>0</v>
      </c>
      <c r="K92" s="24">
        <v>198</v>
      </c>
      <c r="L92" s="24">
        <v>-1</v>
      </c>
      <c r="M92" s="24">
        <v>-36</v>
      </c>
      <c r="N92" s="24">
        <v>-3</v>
      </c>
      <c r="O92" s="24">
        <v>-2</v>
      </c>
      <c r="P92" s="24">
        <v>0</v>
      </c>
      <c r="Q92" s="24">
        <v>0</v>
      </c>
    </row>
    <row r="93" spans="2:17">
      <c r="B93" s="23">
        <v>40816</v>
      </c>
      <c r="C93" s="24">
        <v>0</v>
      </c>
      <c r="D93" s="24">
        <v>0</v>
      </c>
      <c r="E93" s="24">
        <v>0</v>
      </c>
      <c r="F93" s="24">
        <v>-159</v>
      </c>
      <c r="G93" s="24">
        <v>0</v>
      </c>
      <c r="H93" s="24">
        <v>0</v>
      </c>
      <c r="I93" s="24">
        <v>-88</v>
      </c>
      <c r="J93" s="24">
        <v>0</v>
      </c>
      <c r="K93" s="24">
        <v>217</v>
      </c>
      <c r="L93" s="24">
        <v>2</v>
      </c>
      <c r="M93" s="24">
        <v>-77</v>
      </c>
      <c r="N93" s="24">
        <v>-4</v>
      </c>
      <c r="O93" s="24">
        <v>-1</v>
      </c>
      <c r="P93" s="24">
        <v>110</v>
      </c>
      <c r="Q93" s="24">
        <v>0</v>
      </c>
    </row>
    <row r="94" spans="2:17">
      <c r="B94" s="23">
        <v>40847</v>
      </c>
      <c r="C94" s="24">
        <v>0</v>
      </c>
      <c r="D94" s="24">
        <v>0</v>
      </c>
      <c r="E94" s="24">
        <v>0</v>
      </c>
      <c r="F94" s="24">
        <v>-240</v>
      </c>
      <c r="G94" s="24">
        <v>0</v>
      </c>
      <c r="H94" s="24">
        <v>0</v>
      </c>
      <c r="I94" s="24">
        <v>-153</v>
      </c>
      <c r="J94" s="24">
        <v>0</v>
      </c>
      <c r="K94" s="24">
        <v>193</v>
      </c>
      <c r="L94" s="24">
        <v>-4</v>
      </c>
      <c r="M94" s="24">
        <v>-116</v>
      </c>
      <c r="N94" s="24">
        <v>-2</v>
      </c>
      <c r="O94" s="24">
        <v>-1</v>
      </c>
      <c r="P94" s="24">
        <v>323</v>
      </c>
      <c r="Q94" s="24">
        <v>0</v>
      </c>
    </row>
    <row r="95" spans="2:17">
      <c r="B95" s="23">
        <v>40877</v>
      </c>
      <c r="C95" s="24">
        <v>0</v>
      </c>
      <c r="D95" s="24">
        <v>0</v>
      </c>
      <c r="E95" s="24">
        <v>0</v>
      </c>
      <c r="F95" s="24">
        <v>-263</v>
      </c>
      <c r="G95" s="24">
        <v>0</v>
      </c>
      <c r="H95" s="24">
        <v>0</v>
      </c>
      <c r="I95" s="24">
        <v>-156</v>
      </c>
      <c r="J95" s="24">
        <v>0</v>
      </c>
      <c r="K95" s="24">
        <v>116</v>
      </c>
      <c r="L95" s="24">
        <v>-1</v>
      </c>
      <c r="M95" s="24">
        <v>-131</v>
      </c>
      <c r="N95" s="24">
        <v>-2</v>
      </c>
      <c r="O95" s="24">
        <v>-1</v>
      </c>
      <c r="P95" s="24">
        <v>438</v>
      </c>
      <c r="Q95" s="24">
        <v>0</v>
      </c>
    </row>
    <row r="96" spans="2:17">
      <c r="B96" s="23">
        <v>40908</v>
      </c>
      <c r="C96" s="24">
        <v>0</v>
      </c>
      <c r="D96" s="24">
        <v>0</v>
      </c>
      <c r="E96" s="24">
        <v>0</v>
      </c>
      <c r="F96" s="24">
        <v>-240</v>
      </c>
      <c r="G96" s="24">
        <v>0</v>
      </c>
      <c r="H96" s="24">
        <v>0</v>
      </c>
      <c r="I96" s="24">
        <v>-103</v>
      </c>
      <c r="J96" s="24">
        <v>0</v>
      </c>
      <c r="K96" s="24">
        <v>216</v>
      </c>
      <c r="L96" s="24">
        <v>-1</v>
      </c>
      <c r="M96" s="24">
        <v>-145</v>
      </c>
      <c r="N96" s="24">
        <v>-6</v>
      </c>
      <c r="O96" s="24">
        <v>-3</v>
      </c>
      <c r="P96" s="24">
        <v>282</v>
      </c>
      <c r="Q96" s="24">
        <v>0</v>
      </c>
    </row>
    <row r="97" spans="2:17">
      <c r="B97" s="23">
        <v>40939</v>
      </c>
      <c r="C97" s="24">
        <v>0</v>
      </c>
      <c r="D97" s="24">
        <v>0</v>
      </c>
      <c r="E97" s="24">
        <v>0</v>
      </c>
      <c r="F97" s="24">
        <v>-116</v>
      </c>
      <c r="G97" s="24">
        <v>0</v>
      </c>
      <c r="H97" s="24">
        <v>0</v>
      </c>
      <c r="I97" s="24">
        <v>-48</v>
      </c>
      <c r="J97" s="24">
        <v>0</v>
      </c>
      <c r="K97" s="24">
        <v>78</v>
      </c>
      <c r="L97" s="24">
        <v>-1</v>
      </c>
      <c r="M97" s="24">
        <v>-48</v>
      </c>
      <c r="N97" s="24">
        <v>0</v>
      </c>
      <c r="O97" s="24">
        <v>0</v>
      </c>
      <c r="P97" s="24">
        <v>134</v>
      </c>
      <c r="Q97" s="24">
        <v>1</v>
      </c>
    </row>
    <row r="98" spans="2:17">
      <c r="B98" s="23">
        <v>40968</v>
      </c>
      <c r="C98" s="24">
        <v>0</v>
      </c>
      <c r="D98" s="24">
        <v>0</v>
      </c>
      <c r="E98" s="24">
        <v>0</v>
      </c>
      <c r="F98" s="24">
        <v>-47</v>
      </c>
      <c r="G98" s="24">
        <v>0</v>
      </c>
      <c r="H98" s="24">
        <v>0</v>
      </c>
      <c r="I98" s="24">
        <v>-16</v>
      </c>
      <c r="J98" s="24">
        <v>0</v>
      </c>
      <c r="K98" s="24">
        <v>91</v>
      </c>
      <c r="L98" s="24">
        <v>-3</v>
      </c>
      <c r="M98" s="24">
        <v>-75</v>
      </c>
      <c r="N98" s="24">
        <v>0</v>
      </c>
      <c r="O98" s="24">
        <v>0</v>
      </c>
      <c r="P98" s="24">
        <v>37</v>
      </c>
      <c r="Q98" s="24">
        <v>13</v>
      </c>
    </row>
    <row r="99" spans="2:17">
      <c r="B99" s="23">
        <v>40999</v>
      </c>
      <c r="C99" s="24">
        <v>0</v>
      </c>
      <c r="D99" s="24">
        <v>0</v>
      </c>
      <c r="E99" s="24">
        <v>0</v>
      </c>
      <c r="F99" s="24">
        <v>-256</v>
      </c>
      <c r="G99" s="24">
        <v>0</v>
      </c>
      <c r="H99" s="24">
        <v>0</v>
      </c>
      <c r="I99" s="24">
        <v>-172</v>
      </c>
      <c r="J99" s="24">
        <v>0</v>
      </c>
      <c r="K99" s="24">
        <v>136</v>
      </c>
      <c r="L99" s="24">
        <v>-2</v>
      </c>
      <c r="M99" s="24">
        <v>-169</v>
      </c>
      <c r="N99" s="24">
        <v>0</v>
      </c>
      <c r="O99" s="24">
        <v>0</v>
      </c>
      <c r="P99" s="24">
        <v>463</v>
      </c>
      <c r="Q99" s="24">
        <v>0</v>
      </c>
    </row>
    <row r="100" spans="2:17">
      <c r="B100" s="23">
        <v>41029</v>
      </c>
      <c r="C100" s="24">
        <v>0</v>
      </c>
      <c r="D100" s="24">
        <v>0</v>
      </c>
      <c r="E100" s="24">
        <v>0</v>
      </c>
      <c r="F100" s="24">
        <v>-174</v>
      </c>
      <c r="G100" s="24">
        <v>0</v>
      </c>
      <c r="H100" s="24">
        <v>0</v>
      </c>
      <c r="I100" s="24">
        <v>-107</v>
      </c>
      <c r="J100" s="24">
        <v>0</v>
      </c>
      <c r="K100" s="24">
        <v>150</v>
      </c>
      <c r="L100" s="24">
        <v>1</v>
      </c>
      <c r="M100" s="24">
        <v>-221</v>
      </c>
      <c r="N100" s="24">
        <v>-1</v>
      </c>
      <c r="O100" s="24">
        <v>-3</v>
      </c>
      <c r="P100" s="24">
        <v>355</v>
      </c>
      <c r="Q100" s="24">
        <v>0</v>
      </c>
    </row>
    <row r="101" spans="2:17">
      <c r="B101" s="23">
        <v>41060</v>
      </c>
      <c r="C101" s="24">
        <v>0</v>
      </c>
      <c r="D101" s="24">
        <v>0</v>
      </c>
      <c r="E101" s="24">
        <v>0</v>
      </c>
      <c r="F101" s="24">
        <v>-143</v>
      </c>
      <c r="G101" s="24">
        <v>0</v>
      </c>
      <c r="H101" s="24">
        <v>0</v>
      </c>
      <c r="I101" s="24">
        <v>-85</v>
      </c>
      <c r="J101" s="24">
        <v>0</v>
      </c>
      <c r="K101" s="24">
        <v>272</v>
      </c>
      <c r="L101" s="24">
        <v>2</v>
      </c>
      <c r="M101" s="24">
        <v>-104</v>
      </c>
      <c r="N101" s="24">
        <v>0</v>
      </c>
      <c r="O101" s="24">
        <v>-3</v>
      </c>
      <c r="P101" s="24">
        <v>59</v>
      </c>
      <c r="Q101" s="24">
        <v>2</v>
      </c>
    </row>
    <row r="102" spans="2:17">
      <c r="B102" s="23">
        <v>41090</v>
      </c>
      <c r="C102" s="24">
        <v>0</v>
      </c>
      <c r="D102" s="24">
        <v>0</v>
      </c>
      <c r="E102" s="24">
        <v>0</v>
      </c>
      <c r="F102" s="24">
        <v>-85</v>
      </c>
      <c r="G102" s="24">
        <v>0</v>
      </c>
      <c r="H102" s="24">
        <v>0</v>
      </c>
      <c r="I102" s="24">
        <v>-127</v>
      </c>
      <c r="J102" s="24">
        <v>0</v>
      </c>
      <c r="K102" s="24">
        <v>211</v>
      </c>
      <c r="L102" s="24">
        <v>-5</v>
      </c>
      <c r="M102" s="24">
        <v>-113</v>
      </c>
      <c r="N102" s="24">
        <v>-1</v>
      </c>
      <c r="O102" s="24">
        <v>-4</v>
      </c>
      <c r="P102" s="24">
        <v>124</v>
      </c>
      <c r="Q102" s="24">
        <v>0</v>
      </c>
    </row>
    <row r="103" spans="2:17">
      <c r="B103" s="23">
        <v>41121</v>
      </c>
      <c r="C103" s="24">
        <v>0</v>
      </c>
      <c r="D103" s="24">
        <v>0</v>
      </c>
      <c r="E103" s="24">
        <v>0</v>
      </c>
      <c r="F103" s="24">
        <v>-171</v>
      </c>
      <c r="G103" s="24">
        <v>0</v>
      </c>
      <c r="H103" s="24">
        <v>0</v>
      </c>
      <c r="I103" s="24">
        <v>-111</v>
      </c>
      <c r="J103" s="24">
        <v>0</v>
      </c>
      <c r="K103" s="24">
        <v>298</v>
      </c>
      <c r="L103" s="24">
        <v>-2</v>
      </c>
      <c r="M103" s="24">
        <v>-36</v>
      </c>
      <c r="N103" s="24">
        <v>0</v>
      </c>
      <c r="O103" s="24">
        <v>-1</v>
      </c>
      <c r="P103" s="24">
        <v>23</v>
      </c>
      <c r="Q103" s="24">
        <v>0</v>
      </c>
    </row>
    <row r="104" spans="2:17">
      <c r="B104" s="23">
        <v>41152</v>
      </c>
      <c r="C104" s="24">
        <v>0</v>
      </c>
      <c r="D104" s="24">
        <v>0</v>
      </c>
      <c r="E104" s="24">
        <v>0</v>
      </c>
      <c r="F104" s="24">
        <v>-154</v>
      </c>
      <c r="G104" s="24">
        <v>0</v>
      </c>
      <c r="H104" s="24">
        <v>0</v>
      </c>
      <c r="I104" s="24">
        <v>-63</v>
      </c>
      <c r="J104" s="24">
        <v>0</v>
      </c>
      <c r="K104" s="24">
        <v>276</v>
      </c>
      <c r="L104" s="24">
        <v>-8</v>
      </c>
      <c r="M104" s="24">
        <v>-64</v>
      </c>
      <c r="N104" s="24">
        <v>0</v>
      </c>
      <c r="O104" s="24">
        <v>0</v>
      </c>
      <c r="P104" s="24">
        <v>13</v>
      </c>
      <c r="Q104" s="24">
        <v>0</v>
      </c>
    </row>
    <row r="105" spans="2:17">
      <c r="B105" s="23">
        <v>41182</v>
      </c>
      <c r="C105" s="24">
        <v>0</v>
      </c>
      <c r="D105" s="24">
        <v>0</v>
      </c>
      <c r="E105" s="24">
        <v>0</v>
      </c>
      <c r="F105" s="24">
        <v>-26</v>
      </c>
      <c r="G105" s="24">
        <v>0</v>
      </c>
      <c r="H105" s="24">
        <v>0</v>
      </c>
      <c r="I105" s="24">
        <v>-72</v>
      </c>
      <c r="J105" s="24">
        <v>0</v>
      </c>
      <c r="K105" s="24">
        <v>110</v>
      </c>
      <c r="L105" s="24">
        <v>-2</v>
      </c>
      <c r="M105" s="24">
        <v>-47</v>
      </c>
      <c r="N105" s="24">
        <v>0</v>
      </c>
      <c r="O105" s="24">
        <v>-1</v>
      </c>
      <c r="P105" s="24">
        <v>38</v>
      </c>
      <c r="Q105" s="24">
        <v>0</v>
      </c>
    </row>
    <row r="106" spans="2:17">
      <c r="B106" s="23">
        <v>41213</v>
      </c>
      <c r="C106" s="24">
        <v>0</v>
      </c>
      <c r="D106" s="24">
        <v>0</v>
      </c>
      <c r="E106" s="24">
        <v>0</v>
      </c>
      <c r="F106" s="24">
        <v>-456</v>
      </c>
      <c r="G106" s="24">
        <v>0</v>
      </c>
      <c r="H106" s="24">
        <v>0</v>
      </c>
      <c r="I106" s="24">
        <v>-428</v>
      </c>
      <c r="J106" s="24">
        <v>0</v>
      </c>
      <c r="K106" s="24">
        <v>56</v>
      </c>
      <c r="L106" s="24">
        <v>-3</v>
      </c>
      <c r="M106" s="24">
        <v>-276</v>
      </c>
      <c r="N106" s="24">
        <v>0</v>
      </c>
      <c r="O106" s="24">
        <v>-2</v>
      </c>
      <c r="P106" s="24">
        <v>1109</v>
      </c>
      <c r="Q106" s="24">
        <v>0</v>
      </c>
    </row>
    <row r="107" spans="2:17">
      <c r="B107" s="23">
        <v>41243</v>
      </c>
      <c r="C107" s="24">
        <v>0</v>
      </c>
      <c r="D107" s="24">
        <v>0</v>
      </c>
      <c r="E107" s="24">
        <v>0</v>
      </c>
      <c r="F107" s="24">
        <v>-483</v>
      </c>
      <c r="G107" s="24">
        <v>0</v>
      </c>
      <c r="H107" s="24">
        <v>0</v>
      </c>
      <c r="I107" s="24">
        <v>-205</v>
      </c>
      <c r="J107" s="24">
        <v>0</v>
      </c>
      <c r="K107" s="24">
        <v>236</v>
      </c>
      <c r="L107" s="24">
        <v>-4</v>
      </c>
      <c r="M107" s="24">
        <v>-134</v>
      </c>
      <c r="N107" s="24">
        <v>-1</v>
      </c>
      <c r="O107" s="24">
        <v>0</v>
      </c>
      <c r="P107" s="24">
        <v>590</v>
      </c>
      <c r="Q107" s="24">
        <v>1</v>
      </c>
    </row>
    <row r="108" spans="2:17">
      <c r="B108" s="23">
        <v>41274</v>
      </c>
      <c r="C108" s="24">
        <v>0</v>
      </c>
      <c r="D108" s="24">
        <v>0</v>
      </c>
      <c r="E108" s="24">
        <v>0</v>
      </c>
      <c r="F108" s="24">
        <v>-248</v>
      </c>
      <c r="G108" s="24">
        <v>0</v>
      </c>
      <c r="H108" s="24">
        <v>0</v>
      </c>
      <c r="I108" s="24">
        <v>-183</v>
      </c>
      <c r="J108" s="24">
        <v>0</v>
      </c>
      <c r="K108" s="24">
        <v>72</v>
      </c>
      <c r="L108" s="24">
        <v>-1</v>
      </c>
      <c r="M108" s="24">
        <v>-151</v>
      </c>
      <c r="N108" s="24">
        <v>0</v>
      </c>
      <c r="O108" s="24">
        <v>-1</v>
      </c>
      <c r="P108" s="24">
        <v>512</v>
      </c>
      <c r="Q108" s="24">
        <v>0</v>
      </c>
    </row>
    <row r="109" spans="2:17">
      <c r="B109" s="23">
        <v>41305</v>
      </c>
      <c r="C109" s="24">
        <v>0</v>
      </c>
      <c r="D109" s="24">
        <v>0</v>
      </c>
      <c r="E109" s="24">
        <v>0</v>
      </c>
      <c r="F109" s="24">
        <v>-109</v>
      </c>
      <c r="G109" s="24">
        <v>0</v>
      </c>
      <c r="H109" s="24">
        <v>0</v>
      </c>
      <c r="I109" s="24">
        <v>-29</v>
      </c>
      <c r="J109" s="24">
        <v>0</v>
      </c>
      <c r="K109" s="24">
        <v>110</v>
      </c>
      <c r="L109" s="24">
        <v>-1</v>
      </c>
      <c r="M109" s="24">
        <v>-40</v>
      </c>
      <c r="N109" s="24">
        <v>0</v>
      </c>
      <c r="O109" s="24">
        <v>0</v>
      </c>
      <c r="P109" s="24">
        <v>69</v>
      </c>
      <c r="Q109" s="24">
        <v>0</v>
      </c>
    </row>
    <row r="110" spans="2:17">
      <c r="B110" s="23">
        <v>41333</v>
      </c>
      <c r="C110" s="24">
        <v>0</v>
      </c>
      <c r="D110" s="24">
        <v>0</v>
      </c>
      <c r="E110" s="24">
        <v>0</v>
      </c>
      <c r="F110" s="24">
        <v>-251</v>
      </c>
      <c r="G110" s="24">
        <v>0</v>
      </c>
      <c r="H110" s="24">
        <v>0</v>
      </c>
      <c r="I110" s="24">
        <v>-153</v>
      </c>
      <c r="J110" s="24">
        <v>0</v>
      </c>
      <c r="K110" s="24">
        <v>-326</v>
      </c>
      <c r="L110" s="24">
        <v>-3</v>
      </c>
      <c r="M110" s="24">
        <v>-116</v>
      </c>
      <c r="N110" s="24">
        <v>0</v>
      </c>
      <c r="O110" s="24">
        <v>0</v>
      </c>
      <c r="P110" s="24">
        <v>57</v>
      </c>
      <c r="Q110" s="24">
        <v>792</v>
      </c>
    </row>
    <row r="111" spans="2:17">
      <c r="B111" s="23">
        <v>41364</v>
      </c>
      <c r="C111" s="24">
        <v>0</v>
      </c>
      <c r="D111" s="24">
        <v>0</v>
      </c>
      <c r="E111" s="24">
        <v>0</v>
      </c>
      <c r="F111" s="24">
        <v>-373</v>
      </c>
      <c r="G111" s="24">
        <v>0</v>
      </c>
      <c r="H111" s="24">
        <v>0</v>
      </c>
      <c r="I111" s="24">
        <v>-256</v>
      </c>
      <c r="J111" s="24">
        <v>0</v>
      </c>
      <c r="K111" s="24">
        <v>468</v>
      </c>
      <c r="L111" s="24">
        <v>-4</v>
      </c>
      <c r="M111" s="24">
        <v>-87</v>
      </c>
      <c r="N111" s="24">
        <v>-1</v>
      </c>
      <c r="O111" s="24">
        <v>-6</v>
      </c>
      <c r="P111" s="24">
        <v>259</v>
      </c>
      <c r="Q111" s="24">
        <v>0</v>
      </c>
    </row>
    <row r="112" spans="2:17">
      <c r="B112" s="23">
        <v>41394</v>
      </c>
      <c r="C112" s="24">
        <v>0</v>
      </c>
      <c r="D112" s="24">
        <v>0</v>
      </c>
      <c r="E112" s="24">
        <v>0</v>
      </c>
      <c r="F112" s="24">
        <v>-375</v>
      </c>
      <c r="G112" s="24">
        <v>0</v>
      </c>
      <c r="H112" s="24">
        <v>0</v>
      </c>
      <c r="I112" s="24">
        <v>-87</v>
      </c>
      <c r="J112" s="24">
        <v>0</v>
      </c>
      <c r="K112" s="24">
        <v>447</v>
      </c>
      <c r="L112" s="24">
        <v>-3</v>
      </c>
      <c r="M112" s="24">
        <v>-193</v>
      </c>
      <c r="N112" s="24">
        <v>0</v>
      </c>
      <c r="O112" s="24">
        <v>-3</v>
      </c>
      <c r="P112" s="24">
        <v>214</v>
      </c>
      <c r="Q112" s="24">
        <v>0</v>
      </c>
    </row>
    <row r="113" spans="2:17">
      <c r="B113" s="23">
        <v>41425</v>
      </c>
      <c r="C113" s="24">
        <v>0</v>
      </c>
      <c r="D113" s="24">
        <v>0</v>
      </c>
      <c r="E113" s="24">
        <v>0</v>
      </c>
      <c r="F113" s="24">
        <v>-245</v>
      </c>
      <c r="G113" s="24">
        <v>0</v>
      </c>
      <c r="H113" s="24">
        <v>0</v>
      </c>
      <c r="I113" s="24">
        <v>-128</v>
      </c>
      <c r="J113" s="24">
        <v>0</v>
      </c>
      <c r="K113" s="24">
        <v>374</v>
      </c>
      <c r="L113" s="24">
        <v>-3</v>
      </c>
      <c r="M113" s="24">
        <v>-202</v>
      </c>
      <c r="N113" s="24">
        <v>0</v>
      </c>
      <c r="O113" s="24">
        <v>-4</v>
      </c>
      <c r="P113" s="24">
        <v>208</v>
      </c>
      <c r="Q113" s="24">
        <v>0</v>
      </c>
    </row>
    <row r="114" spans="2:17">
      <c r="B114" s="23">
        <v>41455</v>
      </c>
      <c r="C114" s="24">
        <v>0</v>
      </c>
      <c r="D114" s="24">
        <v>0</v>
      </c>
      <c r="E114" s="24">
        <v>0</v>
      </c>
      <c r="F114" s="24">
        <v>-315</v>
      </c>
      <c r="G114" s="24">
        <v>0</v>
      </c>
      <c r="H114" s="24">
        <v>0</v>
      </c>
      <c r="I114" s="24">
        <v>-214</v>
      </c>
      <c r="J114" s="24">
        <v>0</v>
      </c>
      <c r="K114" s="24">
        <v>608</v>
      </c>
      <c r="L114" s="24">
        <v>-2</v>
      </c>
      <c r="M114" s="24">
        <v>-164</v>
      </c>
      <c r="N114" s="24">
        <v>0</v>
      </c>
      <c r="O114" s="24">
        <v>-2</v>
      </c>
      <c r="P114" s="24">
        <v>89</v>
      </c>
      <c r="Q114" s="24">
        <v>0</v>
      </c>
    </row>
    <row r="115" spans="2:17">
      <c r="B115" s="23">
        <v>41486</v>
      </c>
      <c r="C115" s="24">
        <v>0</v>
      </c>
      <c r="D115" s="24">
        <v>0</v>
      </c>
      <c r="E115" s="24">
        <v>0</v>
      </c>
      <c r="F115" s="24">
        <v>-260</v>
      </c>
      <c r="G115" s="24">
        <v>0</v>
      </c>
      <c r="H115" s="24">
        <v>0</v>
      </c>
      <c r="I115" s="24">
        <v>-202</v>
      </c>
      <c r="J115" s="24">
        <v>0</v>
      </c>
      <c r="K115" s="24">
        <v>492</v>
      </c>
      <c r="L115" s="24">
        <v>0</v>
      </c>
      <c r="M115" s="24">
        <v>-220</v>
      </c>
      <c r="N115" s="24">
        <v>-2</v>
      </c>
      <c r="O115" s="24">
        <v>-3</v>
      </c>
      <c r="P115" s="24">
        <v>35</v>
      </c>
      <c r="Q115" s="24">
        <v>160</v>
      </c>
    </row>
    <row r="116" spans="2:17">
      <c r="B116" s="23">
        <v>41517</v>
      </c>
      <c r="C116" s="24">
        <v>0</v>
      </c>
      <c r="D116" s="24">
        <v>0</v>
      </c>
      <c r="E116" s="24">
        <v>0</v>
      </c>
      <c r="F116" s="24">
        <v>-169</v>
      </c>
      <c r="G116" s="24">
        <v>0</v>
      </c>
      <c r="H116" s="24">
        <v>0</v>
      </c>
      <c r="I116" s="24">
        <v>-168</v>
      </c>
      <c r="J116" s="24">
        <v>0</v>
      </c>
      <c r="K116" s="24">
        <v>648</v>
      </c>
      <c r="L116" s="24">
        <v>-3</v>
      </c>
      <c r="M116" s="24">
        <v>-327</v>
      </c>
      <c r="N116" s="24">
        <v>-2</v>
      </c>
      <c r="O116" s="24">
        <v>-2</v>
      </c>
      <c r="P116" s="24">
        <v>23</v>
      </c>
      <c r="Q116" s="24">
        <v>0</v>
      </c>
    </row>
    <row r="117" spans="2:17">
      <c r="B117" s="23">
        <v>41547</v>
      </c>
      <c r="C117" s="24">
        <v>0</v>
      </c>
      <c r="D117" s="24">
        <v>0</v>
      </c>
      <c r="E117" s="24">
        <v>0</v>
      </c>
      <c r="F117" s="24">
        <v>-253</v>
      </c>
      <c r="G117" s="24">
        <v>0</v>
      </c>
      <c r="H117" s="24">
        <v>0</v>
      </c>
      <c r="I117" s="24">
        <v>-172</v>
      </c>
      <c r="J117" s="24">
        <v>0</v>
      </c>
      <c r="K117" s="24">
        <v>210</v>
      </c>
      <c r="L117" s="24">
        <v>-1</v>
      </c>
      <c r="M117" s="24">
        <v>-277</v>
      </c>
      <c r="N117" s="24">
        <v>0</v>
      </c>
      <c r="O117" s="24">
        <v>-4</v>
      </c>
      <c r="P117" s="24">
        <v>153</v>
      </c>
      <c r="Q117" s="24">
        <v>344</v>
      </c>
    </row>
    <row r="118" spans="2:17">
      <c r="B118" s="23">
        <v>41578</v>
      </c>
      <c r="C118" s="24">
        <v>0</v>
      </c>
      <c r="D118" s="24">
        <v>0</v>
      </c>
      <c r="E118" s="24">
        <v>0</v>
      </c>
      <c r="F118" s="24">
        <v>-474</v>
      </c>
      <c r="G118" s="24">
        <v>0</v>
      </c>
      <c r="H118" s="24">
        <v>0</v>
      </c>
      <c r="I118" s="24">
        <v>-277</v>
      </c>
      <c r="J118" s="24">
        <v>0</v>
      </c>
      <c r="K118" s="24">
        <v>530</v>
      </c>
      <c r="L118" s="24">
        <v>-3</v>
      </c>
      <c r="M118" s="24">
        <v>-104</v>
      </c>
      <c r="N118" s="24">
        <v>-1</v>
      </c>
      <c r="O118" s="24">
        <v>-3</v>
      </c>
      <c r="P118" s="24">
        <v>331</v>
      </c>
      <c r="Q118" s="24">
        <v>1</v>
      </c>
    </row>
    <row r="119" spans="2:17">
      <c r="B119" s="23">
        <v>41608</v>
      </c>
      <c r="C119" s="24">
        <v>0</v>
      </c>
      <c r="D119" s="24">
        <v>0</v>
      </c>
      <c r="E119" s="24">
        <v>0</v>
      </c>
      <c r="F119" s="24">
        <v>-389</v>
      </c>
      <c r="G119" s="24">
        <v>0</v>
      </c>
      <c r="H119" s="24">
        <v>0</v>
      </c>
      <c r="I119" s="24">
        <v>-66</v>
      </c>
      <c r="J119" s="24">
        <v>0</v>
      </c>
      <c r="K119" s="24">
        <v>565</v>
      </c>
      <c r="L119" s="24">
        <v>-1</v>
      </c>
      <c r="M119" s="24">
        <v>-198</v>
      </c>
      <c r="N119" s="24">
        <v>-1</v>
      </c>
      <c r="O119" s="24">
        <v>-4</v>
      </c>
      <c r="P119" s="24">
        <v>5</v>
      </c>
      <c r="Q119" s="24">
        <v>89</v>
      </c>
    </row>
    <row r="120" spans="2:17">
      <c r="B120" s="23">
        <v>41639</v>
      </c>
      <c r="C120" s="24">
        <v>0</v>
      </c>
      <c r="D120" s="24">
        <v>0</v>
      </c>
      <c r="E120" s="24">
        <v>0</v>
      </c>
      <c r="F120" s="24">
        <v>-626</v>
      </c>
      <c r="G120" s="24">
        <v>0</v>
      </c>
      <c r="H120" s="24">
        <v>0</v>
      </c>
      <c r="I120" s="24">
        <v>-408</v>
      </c>
      <c r="J120" s="24">
        <v>0</v>
      </c>
      <c r="K120" s="24">
        <v>389</v>
      </c>
      <c r="L120" s="24">
        <v>-2</v>
      </c>
      <c r="M120" s="24">
        <v>-304</v>
      </c>
      <c r="N120" s="24">
        <v>0</v>
      </c>
      <c r="O120" s="24">
        <v>-1</v>
      </c>
      <c r="P120" s="24">
        <v>806</v>
      </c>
      <c r="Q120" s="24">
        <v>146</v>
      </c>
    </row>
    <row r="121" spans="2:17">
      <c r="B121" s="23">
        <v>41670</v>
      </c>
      <c r="C121" s="24">
        <v>0</v>
      </c>
      <c r="D121" s="24">
        <v>0</v>
      </c>
      <c r="E121" s="24">
        <v>0</v>
      </c>
      <c r="F121" s="24">
        <v>-244</v>
      </c>
      <c r="G121" s="24">
        <v>0</v>
      </c>
      <c r="H121" s="24">
        <v>0</v>
      </c>
      <c r="I121" s="24">
        <v>-42</v>
      </c>
      <c r="J121" s="24">
        <v>0</v>
      </c>
      <c r="K121" s="24">
        <v>408</v>
      </c>
      <c r="L121" s="24">
        <v>-2</v>
      </c>
      <c r="M121" s="24">
        <v>-120</v>
      </c>
      <c r="N121" s="24">
        <v>0</v>
      </c>
      <c r="O121" s="24">
        <v>-5</v>
      </c>
      <c r="P121" s="24">
        <v>5</v>
      </c>
      <c r="Q121" s="24">
        <v>0</v>
      </c>
    </row>
    <row r="122" spans="2:17">
      <c r="B122" s="23">
        <v>41698</v>
      </c>
      <c r="C122" s="24">
        <v>0</v>
      </c>
      <c r="D122" s="24">
        <v>0</v>
      </c>
      <c r="E122" s="24">
        <v>0</v>
      </c>
      <c r="F122" s="24">
        <v>-195</v>
      </c>
      <c r="G122" s="24">
        <v>0</v>
      </c>
      <c r="H122" s="24">
        <v>0</v>
      </c>
      <c r="I122" s="24">
        <v>-192</v>
      </c>
      <c r="J122" s="24">
        <v>0</v>
      </c>
      <c r="K122" s="24">
        <v>261</v>
      </c>
      <c r="L122" s="24">
        <v>-8</v>
      </c>
      <c r="M122" s="24">
        <v>-21</v>
      </c>
      <c r="N122" s="24">
        <v>0</v>
      </c>
      <c r="O122" s="24">
        <v>-4</v>
      </c>
      <c r="P122" s="24">
        <v>159</v>
      </c>
      <c r="Q122" s="24">
        <v>0</v>
      </c>
    </row>
    <row r="123" spans="2:17">
      <c r="B123" s="23">
        <v>41729</v>
      </c>
      <c r="C123" s="24">
        <v>0</v>
      </c>
      <c r="D123" s="24">
        <v>0</v>
      </c>
      <c r="E123" s="24">
        <v>0</v>
      </c>
      <c r="F123" s="24">
        <v>-486</v>
      </c>
      <c r="G123" s="24">
        <v>0</v>
      </c>
      <c r="H123" s="24">
        <v>0</v>
      </c>
      <c r="I123" s="24">
        <v>-357</v>
      </c>
      <c r="J123" s="24">
        <v>0</v>
      </c>
      <c r="K123" s="24">
        <v>605</v>
      </c>
      <c r="L123" s="24">
        <v>41</v>
      </c>
      <c r="M123" s="24">
        <v>-269</v>
      </c>
      <c r="N123" s="24">
        <v>0</v>
      </c>
      <c r="O123" s="24">
        <v>-1</v>
      </c>
      <c r="P123" s="24">
        <v>326</v>
      </c>
      <c r="Q123" s="24">
        <v>141</v>
      </c>
    </row>
    <row r="124" spans="2:17">
      <c r="B124" s="23">
        <v>41759</v>
      </c>
      <c r="C124" s="24">
        <v>0</v>
      </c>
      <c r="D124" s="24">
        <v>0</v>
      </c>
      <c r="E124" s="24">
        <v>0</v>
      </c>
      <c r="F124" s="24">
        <v>-374</v>
      </c>
      <c r="G124" s="24">
        <v>0</v>
      </c>
      <c r="H124" s="24">
        <v>0</v>
      </c>
      <c r="I124" s="24">
        <v>-309</v>
      </c>
      <c r="J124" s="24">
        <v>0</v>
      </c>
      <c r="K124" s="24">
        <v>574</v>
      </c>
      <c r="L124" s="24">
        <v>2</v>
      </c>
      <c r="M124" s="24">
        <v>-175</v>
      </c>
      <c r="N124" s="24">
        <v>0</v>
      </c>
      <c r="O124" s="24">
        <v>0</v>
      </c>
      <c r="P124" s="24">
        <v>282</v>
      </c>
      <c r="Q124" s="24">
        <v>0</v>
      </c>
    </row>
    <row r="125" spans="2:17">
      <c r="B125" s="23">
        <v>41790</v>
      </c>
      <c r="C125" s="24">
        <v>0</v>
      </c>
      <c r="D125" s="24">
        <v>0</v>
      </c>
      <c r="E125" s="24">
        <v>0</v>
      </c>
      <c r="F125" s="24">
        <v>-335</v>
      </c>
      <c r="G125" s="24">
        <v>0</v>
      </c>
      <c r="H125" s="24">
        <v>0</v>
      </c>
      <c r="I125" s="24">
        <v>-302</v>
      </c>
      <c r="J125" s="24">
        <v>0</v>
      </c>
      <c r="K125" s="24">
        <v>987</v>
      </c>
      <c r="L125" s="24">
        <v>-8</v>
      </c>
      <c r="M125" s="24">
        <v>-350</v>
      </c>
      <c r="N125" s="24">
        <v>0</v>
      </c>
      <c r="O125" s="24">
        <v>-2</v>
      </c>
      <c r="P125" s="24">
        <v>10</v>
      </c>
      <c r="Q125" s="24">
        <v>0</v>
      </c>
    </row>
    <row r="126" spans="2:17">
      <c r="B126" s="23">
        <v>41820</v>
      </c>
      <c r="C126" s="24">
        <v>0</v>
      </c>
      <c r="D126" s="24">
        <v>0</v>
      </c>
      <c r="E126" s="24">
        <v>0</v>
      </c>
      <c r="F126" s="24">
        <v>-636</v>
      </c>
      <c r="G126" s="24">
        <v>0</v>
      </c>
      <c r="H126" s="24">
        <v>0</v>
      </c>
      <c r="I126" s="24">
        <v>-590</v>
      </c>
      <c r="J126" s="24">
        <v>0</v>
      </c>
      <c r="K126" s="24">
        <v>802</v>
      </c>
      <c r="L126" s="24">
        <v>-3</v>
      </c>
      <c r="M126" s="24">
        <v>-454</v>
      </c>
      <c r="N126" s="24">
        <v>-3</v>
      </c>
      <c r="O126" s="24">
        <v>-4</v>
      </c>
      <c r="P126" s="24">
        <v>888</v>
      </c>
      <c r="Q126" s="24">
        <v>0</v>
      </c>
    </row>
    <row r="127" spans="2:17">
      <c r="B127" s="23">
        <v>41851</v>
      </c>
      <c r="C127" s="24">
        <v>0</v>
      </c>
      <c r="D127" s="24">
        <v>0</v>
      </c>
      <c r="E127" s="24">
        <v>0</v>
      </c>
      <c r="F127" s="24">
        <v>-557</v>
      </c>
      <c r="G127" s="24">
        <v>0</v>
      </c>
      <c r="H127" s="24">
        <v>0</v>
      </c>
      <c r="I127" s="24">
        <v>-361</v>
      </c>
      <c r="J127" s="24">
        <v>0</v>
      </c>
      <c r="K127" s="24">
        <v>476</v>
      </c>
      <c r="L127" s="24">
        <v>63</v>
      </c>
      <c r="M127" s="24">
        <v>52</v>
      </c>
      <c r="N127" s="24">
        <v>0</v>
      </c>
      <c r="O127" s="24">
        <v>-3</v>
      </c>
      <c r="P127" s="24">
        <v>192</v>
      </c>
      <c r="Q127" s="24">
        <v>138</v>
      </c>
    </row>
    <row r="128" spans="2:17">
      <c r="B128" s="23">
        <v>41882</v>
      </c>
      <c r="C128" s="24">
        <v>0</v>
      </c>
      <c r="D128" s="24">
        <v>0</v>
      </c>
      <c r="E128" s="24">
        <v>0</v>
      </c>
      <c r="F128" s="24">
        <v>-282</v>
      </c>
      <c r="G128" s="24">
        <v>0</v>
      </c>
      <c r="H128" s="24">
        <v>0</v>
      </c>
      <c r="I128" s="24">
        <v>-321</v>
      </c>
      <c r="J128" s="24">
        <v>0</v>
      </c>
      <c r="K128" s="24">
        <v>376</v>
      </c>
      <c r="L128" s="24">
        <v>106</v>
      </c>
      <c r="M128" s="24">
        <v>-9</v>
      </c>
      <c r="N128" s="24">
        <v>-1</v>
      </c>
      <c r="O128" s="24">
        <v>-5</v>
      </c>
      <c r="P128" s="24">
        <v>136</v>
      </c>
      <c r="Q128" s="24">
        <v>0</v>
      </c>
    </row>
    <row r="129" spans="2:17">
      <c r="B129" s="23">
        <v>41912</v>
      </c>
      <c r="C129" s="24">
        <v>0</v>
      </c>
      <c r="D129" s="24">
        <v>0</v>
      </c>
      <c r="E129" s="24">
        <v>0</v>
      </c>
      <c r="F129" s="24">
        <v>-447</v>
      </c>
      <c r="G129" s="24">
        <v>0</v>
      </c>
      <c r="H129" s="24">
        <v>0</v>
      </c>
      <c r="I129" s="24">
        <v>-558</v>
      </c>
      <c r="J129" s="24">
        <v>0</v>
      </c>
      <c r="K129" s="24">
        <v>461</v>
      </c>
      <c r="L129" s="24">
        <v>114</v>
      </c>
      <c r="M129" s="24">
        <v>-248</v>
      </c>
      <c r="N129" s="24">
        <v>0</v>
      </c>
      <c r="O129" s="24">
        <v>-2</v>
      </c>
      <c r="P129" s="24">
        <v>616</v>
      </c>
      <c r="Q129" s="24">
        <v>64</v>
      </c>
    </row>
    <row r="130" spans="2:17">
      <c r="B130" s="23">
        <v>41943</v>
      </c>
      <c r="C130" s="24">
        <v>0</v>
      </c>
      <c r="D130" s="24">
        <v>0</v>
      </c>
      <c r="E130" s="24">
        <v>0</v>
      </c>
      <c r="F130" s="24">
        <v>-1396</v>
      </c>
      <c r="G130" s="24">
        <v>0</v>
      </c>
      <c r="H130" s="24">
        <v>0</v>
      </c>
      <c r="I130" s="24">
        <v>-987</v>
      </c>
      <c r="J130" s="24">
        <v>0</v>
      </c>
      <c r="K130" s="24">
        <v>686</v>
      </c>
      <c r="L130" s="24">
        <v>148</v>
      </c>
      <c r="M130" s="24">
        <v>-851</v>
      </c>
      <c r="N130" s="24">
        <v>-1</v>
      </c>
      <c r="O130" s="24">
        <v>-3</v>
      </c>
      <c r="P130" s="24">
        <v>2285</v>
      </c>
      <c r="Q130" s="24">
        <v>119</v>
      </c>
    </row>
    <row r="131" spans="2:17">
      <c r="B131" s="23">
        <v>41973</v>
      </c>
      <c r="C131" s="24">
        <v>0</v>
      </c>
      <c r="D131" s="24">
        <v>0</v>
      </c>
      <c r="E131" s="24">
        <v>0</v>
      </c>
      <c r="F131" s="24">
        <v>-1024</v>
      </c>
      <c r="G131" s="24">
        <v>0</v>
      </c>
      <c r="H131" s="24">
        <v>0</v>
      </c>
      <c r="I131" s="24">
        <v>-676</v>
      </c>
      <c r="J131" s="24">
        <v>0</v>
      </c>
      <c r="K131" s="24">
        <v>892</v>
      </c>
      <c r="L131" s="24">
        <v>95</v>
      </c>
      <c r="M131" s="24">
        <v>-387</v>
      </c>
      <c r="N131" s="24">
        <v>0</v>
      </c>
      <c r="O131" s="24">
        <v>0</v>
      </c>
      <c r="P131" s="24">
        <v>1100</v>
      </c>
      <c r="Q131" s="24">
        <v>0</v>
      </c>
    </row>
    <row r="132" spans="2:17">
      <c r="B132" s="23">
        <v>42004</v>
      </c>
      <c r="C132" s="24">
        <v>0</v>
      </c>
      <c r="D132" s="24">
        <v>0</v>
      </c>
      <c r="E132" s="24">
        <v>0</v>
      </c>
      <c r="F132" s="24">
        <v>-854</v>
      </c>
      <c r="G132" s="24">
        <v>0</v>
      </c>
      <c r="H132" s="24">
        <v>0</v>
      </c>
      <c r="I132" s="24">
        <v>-590</v>
      </c>
      <c r="J132" s="24">
        <v>0</v>
      </c>
      <c r="K132" s="24">
        <v>810</v>
      </c>
      <c r="L132" s="24">
        <v>113</v>
      </c>
      <c r="M132" s="24">
        <v>-505</v>
      </c>
      <c r="N132" s="24">
        <v>0</v>
      </c>
      <c r="O132" s="24">
        <v>-3</v>
      </c>
      <c r="P132" s="24">
        <v>1036</v>
      </c>
      <c r="Q132" s="24">
        <v>-7</v>
      </c>
    </row>
    <row r="133" spans="2:17">
      <c r="B133" s="23">
        <v>42035</v>
      </c>
      <c r="C133" s="24">
        <v>0</v>
      </c>
      <c r="D133" s="24">
        <v>0</v>
      </c>
      <c r="E133" s="24">
        <v>0</v>
      </c>
      <c r="F133" s="24">
        <v>-489</v>
      </c>
      <c r="G133" s="24">
        <v>0</v>
      </c>
      <c r="H133" s="24">
        <v>0</v>
      </c>
      <c r="I133" s="24">
        <v>-67</v>
      </c>
      <c r="J133" s="24">
        <v>0</v>
      </c>
      <c r="K133" s="24">
        <v>638</v>
      </c>
      <c r="L133" s="24">
        <v>59</v>
      </c>
      <c r="M133" s="24">
        <v>-139</v>
      </c>
      <c r="N133" s="24">
        <v>0</v>
      </c>
      <c r="O133" s="24">
        <v>8</v>
      </c>
      <c r="P133" s="24">
        <v>1</v>
      </c>
      <c r="Q133" s="24">
        <v>-11</v>
      </c>
    </row>
    <row r="134" spans="2:17">
      <c r="B134" s="23">
        <v>42063</v>
      </c>
      <c r="C134" s="24">
        <v>0</v>
      </c>
      <c r="D134" s="24">
        <v>0</v>
      </c>
      <c r="E134" s="24">
        <v>0</v>
      </c>
      <c r="F134" s="24">
        <v>-550</v>
      </c>
      <c r="G134" s="24">
        <v>0</v>
      </c>
      <c r="H134" s="24">
        <v>0</v>
      </c>
      <c r="I134" s="24">
        <v>-366</v>
      </c>
      <c r="J134" s="24">
        <v>0</v>
      </c>
      <c r="K134" s="24">
        <v>341</v>
      </c>
      <c r="L134" s="24">
        <v>65</v>
      </c>
      <c r="M134" s="24">
        <v>-94</v>
      </c>
      <c r="N134" s="24">
        <v>0</v>
      </c>
      <c r="O134" s="24">
        <v>-1</v>
      </c>
      <c r="P134" s="24">
        <v>568</v>
      </c>
      <c r="Q134" s="24">
        <v>37</v>
      </c>
    </row>
    <row r="135" spans="2:17">
      <c r="B135" s="23">
        <v>42094</v>
      </c>
      <c r="C135" s="24">
        <v>0</v>
      </c>
      <c r="D135" s="24">
        <v>0</v>
      </c>
      <c r="E135" s="24">
        <v>0</v>
      </c>
      <c r="F135" s="24">
        <v>-711</v>
      </c>
      <c r="G135" s="24">
        <v>0</v>
      </c>
      <c r="H135" s="24">
        <v>0</v>
      </c>
      <c r="I135" s="24">
        <v>-239</v>
      </c>
      <c r="J135" s="24">
        <v>0</v>
      </c>
      <c r="K135" s="24">
        <v>801</v>
      </c>
      <c r="L135" s="24">
        <v>66</v>
      </c>
      <c r="M135" s="24">
        <v>-20</v>
      </c>
      <c r="N135" s="24">
        <v>-1</v>
      </c>
      <c r="O135" s="24">
        <v>-3</v>
      </c>
      <c r="P135" s="24">
        <v>112</v>
      </c>
      <c r="Q135" s="24">
        <v>-5</v>
      </c>
    </row>
    <row r="136" spans="2:17">
      <c r="B136" s="23">
        <v>42124</v>
      </c>
      <c r="C136" s="24">
        <v>0</v>
      </c>
      <c r="D136" s="24">
        <v>0</v>
      </c>
      <c r="E136" s="24">
        <v>0</v>
      </c>
      <c r="F136" s="24">
        <v>-582</v>
      </c>
      <c r="G136" s="24">
        <v>0</v>
      </c>
      <c r="H136" s="24">
        <v>0</v>
      </c>
      <c r="I136" s="24">
        <v>-683</v>
      </c>
      <c r="J136" s="24">
        <v>0</v>
      </c>
      <c r="K136" s="24">
        <v>1264</v>
      </c>
      <c r="L136" s="24">
        <v>96</v>
      </c>
      <c r="M136" s="24">
        <v>-523</v>
      </c>
      <c r="N136" s="24">
        <v>-1</v>
      </c>
      <c r="O136" s="24">
        <v>-2</v>
      </c>
      <c r="P136" s="24">
        <v>342</v>
      </c>
      <c r="Q136" s="24">
        <v>89</v>
      </c>
    </row>
    <row r="137" spans="2:17">
      <c r="B137" s="23">
        <v>42155</v>
      </c>
      <c r="C137" s="24">
        <v>0</v>
      </c>
      <c r="D137" s="24">
        <v>0</v>
      </c>
      <c r="E137" s="24">
        <v>0</v>
      </c>
      <c r="F137" s="24">
        <v>-364</v>
      </c>
      <c r="G137" s="24">
        <v>0</v>
      </c>
      <c r="H137" s="24">
        <v>0</v>
      </c>
      <c r="I137" s="24">
        <v>-493</v>
      </c>
      <c r="J137" s="24">
        <v>0</v>
      </c>
      <c r="K137" s="24">
        <v>675</v>
      </c>
      <c r="L137" s="24">
        <v>83</v>
      </c>
      <c r="M137" s="24">
        <v>-141</v>
      </c>
      <c r="N137" s="24">
        <v>0</v>
      </c>
      <c r="O137" s="24">
        <v>-1</v>
      </c>
      <c r="P137" s="24">
        <v>247</v>
      </c>
      <c r="Q137" s="24">
        <v>-6</v>
      </c>
    </row>
    <row r="138" spans="2:17">
      <c r="B138" s="23">
        <v>42185</v>
      </c>
      <c r="C138" s="24">
        <v>0</v>
      </c>
      <c r="D138" s="24">
        <v>0</v>
      </c>
      <c r="E138" s="24">
        <v>0</v>
      </c>
      <c r="F138" s="24">
        <v>-737</v>
      </c>
      <c r="G138" s="24">
        <v>0</v>
      </c>
      <c r="H138" s="24">
        <v>0</v>
      </c>
      <c r="I138" s="24">
        <v>-466</v>
      </c>
      <c r="J138" s="24">
        <v>0</v>
      </c>
      <c r="K138" s="24">
        <v>1293</v>
      </c>
      <c r="L138" s="24">
        <v>63</v>
      </c>
      <c r="M138" s="24">
        <v>-148</v>
      </c>
      <c r="N138" s="24">
        <v>0</v>
      </c>
      <c r="O138" s="24">
        <v>-3</v>
      </c>
      <c r="P138" s="24">
        <v>6</v>
      </c>
      <c r="Q138" s="24">
        <v>-8</v>
      </c>
    </row>
    <row r="139" spans="2:17">
      <c r="B139" s="23">
        <v>42216</v>
      </c>
      <c r="C139" s="24">
        <v>0</v>
      </c>
      <c r="D139" s="24">
        <v>0</v>
      </c>
      <c r="E139" s="24">
        <v>0</v>
      </c>
      <c r="F139" s="24">
        <v>-941</v>
      </c>
      <c r="G139" s="24">
        <v>0</v>
      </c>
      <c r="H139" s="24">
        <v>0</v>
      </c>
      <c r="I139" s="24">
        <v>-475</v>
      </c>
      <c r="J139" s="24">
        <v>0</v>
      </c>
      <c r="K139" s="24">
        <v>1841</v>
      </c>
      <c r="L139" s="24">
        <v>83</v>
      </c>
      <c r="M139" s="24">
        <v>-490</v>
      </c>
      <c r="N139" s="24">
        <v>0</v>
      </c>
      <c r="O139" s="24">
        <v>-15</v>
      </c>
      <c r="P139" s="24">
        <v>3</v>
      </c>
      <c r="Q139" s="24">
        <v>-6</v>
      </c>
    </row>
    <row r="140" spans="2:17">
      <c r="B140" s="23">
        <v>42247</v>
      </c>
      <c r="C140" s="24">
        <v>0</v>
      </c>
      <c r="D140" s="24">
        <v>0</v>
      </c>
      <c r="E140" s="24">
        <v>0</v>
      </c>
      <c r="F140" s="24">
        <v>-187</v>
      </c>
      <c r="G140" s="24">
        <v>0</v>
      </c>
      <c r="H140" s="24">
        <v>0</v>
      </c>
      <c r="I140" s="24">
        <v>-314</v>
      </c>
      <c r="J140" s="24">
        <v>0</v>
      </c>
      <c r="K140" s="24">
        <v>852</v>
      </c>
      <c r="L140" s="24">
        <v>71</v>
      </c>
      <c r="M140" s="24">
        <v>-579</v>
      </c>
      <c r="N140" s="24">
        <v>0</v>
      </c>
      <c r="O140" s="24">
        <v>0</v>
      </c>
      <c r="P140" s="24">
        <v>2</v>
      </c>
      <c r="Q140" s="24">
        <v>155</v>
      </c>
    </row>
    <row r="141" spans="2:17">
      <c r="B141" s="23">
        <v>42277</v>
      </c>
      <c r="C141" s="24">
        <v>0</v>
      </c>
      <c r="D141" s="24">
        <v>0</v>
      </c>
      <c r="E141" s="24">
        <v>0</v>
      </c>
      <c r="F141" s="24">
        <v>-752</v>
      </c>
      <c r="G141" s="24">
        <v>0</v>
      </c>
      <c r="H141" s="24">
        <v>0</v>
      </c>
      <c r="I141" s="24">
        <v>-207</v>
      </c>
      <c r="J141" s="24">
        <v>0</v>
      </c>
      <c r="K141" s="24">
        <v>1050</v>
      </c>
      <c r="L141" s="24">
        <v>58</v>
      </c>
      <c r="M141" s="24">
        <v>-449</v>
      </c>
      <c r="N141" s="24">
        <v>0</v>
      </c>
      <c r="O141" s="24">
        <v>-3</v>
      </c>
      <c r="P141" s="24">
        <v>309</v>
      </c>
      <c r="Q141" s="24">
        <v>-6</v>
      </c>
    </row>
    <row r="142" spans="2:17">
      <c r="B142" s="23">
        <v>42308</v>
      </c>
      <c r="C142" s="24">
        <v>0</v>
      </c>
      <c r="D142" s="24">
        <v>0</v>
      </c>
      <c r="E142" s="24">
        <v>0</v>
      </c>
      <c r="F142" s="24">
        <v>-1437</v>
      </c>
      <c r="G142" s="24">
        <v>0</v>
      </c>
      <c r="H142" s="24">
        <v>0</v>
      </c>
      <c r="I142" s="24">
        <v>-1025</v>
      </c>
      <c r="J142" s="24">
        <v>0</v>
      </c>
      <c r="K142" s="24">
        <v>572</v>
      </c>
      <c r="L142" s="24">
        <v>64</v>
      </c>
      <c r="M142" s="24">
        <v>-601</v>
      </c>
      <c r="N142" s="24">
        <v>0</v>
      </c>
      <c r="O142" s="24">
        <v>-3</v>
      </c>
      <c r="P142" s="24">
        <v>2319</v>
      </c>
      <c r="Q142" s="24">
        <v>111</v>
      </c>
    </row>
    <row r="143" spans="2:17">
      <c r="B143" s="23">
        <v>42338</v>
      </c>
      <c r="C143" s="24">
        <v>0</v>
      </c>
      <c r="D143" s="24">
        <v>0</v>
      </c>
      <c r="E143" s="24">
        <v>0</v>
      </c>
      <c r="F143" s="24">
        <v>-1135</v>
      </c>
      <c r="G143" s="24">
        <v>0</v>
      </c>
      <c r="H143" s="24">
        <v>0</v>
      </c>
      <c r="I143" s="24">
        <v>-757</v>
      </c>
      <c r="J143" s="24">
        <v>0</v>
      </c>
      <c r="K143" s="24">
        <v>1357</v>
      </c>
      <c r="L143" s="24">
        <v>86</v>
      </c>
      <c r="M143" s="24">
        <v>-744</v>
      </c>
      <c r="N143" s="24">
        <v>0</v>
      </c>
      <c r="O143" s="24">
        <v>-1</v>
      </c>
      <c r="P143" s="24">
        <v>1203</v>
      </c>
      <c r="Q143" s="24">
        <v>-9</v>
      </c>
    </row>
    <row r="144" spans="2:17">
      <c r="B144" s="23">
        <v>42369</v>
      </c>
      <c r="C144" s="24">
        <v>0</v>
      </c>
      <c r="D144" s="24">
        <v>0</v>
      </c>
      <c r="E144" s="24">
        <v>0</v>
      </c>
      <c r="F144" s="24">
        <v>-810</v>
      </c>
      <c r="G144" s="24">
        <v>0</v>
      </c>
      <c r="H144" s="24">
        <v>0</v>
      </c>
      <c r="I144" s="24">
        <v>-381</v>
      </c>
      <c r="J144" s="24">
        <v>0</v>
      </c>
      <c r="K144" s="24">
        <v>1452</v>
      </c>
      <c r="L144" s="24">
        <v>56</v>
      </c>
      <c r="M144" s="24">
        <v>-747</v>
      </c>
      <c r="N144" s="24">
        <v>0</v>
      </c>
      <c r="O144" s="24">
        <v>-2</v>
      </c>
      <c r="P144" s="24">
        <v>437</v>
      </c>
      <c r="Q144" s="24">
        <v>-5</v>
      </c>
    </row>
    <row r="145" spans="2:17">
      <c r="B145" s="23">
        <v>42400</v>
      </c>
      <c r="C145" s="24">
        <v>0</v>
      </c>
      <c r="D145" s="24">
        <v>0</v>
      </c>
      <c r="E145" s="24">
        <v>0</v>
      </c>
      <c r="F145" s="24">
        <v>-623</v>
      </c>
      <c r="G145" s="24">
        <v>0</v>
      </c>
      <c r="H145" s="24">
        <v>0</v>
      </c>
      <c r="I145" s="24">
        <v>-221</v>
      </c>
      <c r="J145" s="24">
        <v>0</v>
      </c>
      <c r="K145" s="24">
        <v>924</v>
      </c>
      <c r="L145" s="24">
        <v>55</v>
      </c>
      <c r="M145" s="24">
        <v>-391</v>
      </c>
      <c r="N145" s="24">
        <v>0</v>
      </c>
      <c r="O145" s="24">
        <v>0</v>
      </c>
      <c r="P145" s="24">
        <v>263</v>
      </c>
      <c r="Q145" s="24">
        <v>-7</v>
      </c>
    </row>
    <row r="146" spans="2:17">
      <c r="B146" s="23">
        <v>42429</v>
      </c>
      <c r="C146" s="24">
        <v>0</v>
      </c>
      <c r="D146" s="24">
        <v>0</v>
      </c>
      <c r="E146" s="24">
        <v>0</v>
      </c>
      <c r="F146" s="24">
        <v>-312</v>
      </c>
      <c r="G146" s="24">
        <v>0</v>
      </c>
      <c r="H146" s="24">
        <v>0</v>
      </c>
      <c r="I146" s="24">
        <v>-160</v>
      </c>
      <c r="J146" s="24">
        <v>0</v>
      </c>
      <c r="K146" s="24">
        <v>275</v>
      </c>
      <c r="L146" s="24">
        <v>-12</v>
      </c>
      <c r="M146" s="24">
        <v>-173</v>
      </c>
      <c r="N146" s="24">
        <v>0</v>
      </c>
      <c r="O146" s="24">
        <v>0</v>
      </c>
      <c r="P146" s="24">
        <v>144</v>
      </c>
      <c r="Q146" s="24">
        <v>238</v>
      </c>
    </row>
    <row r="147" spans="2:17">
      <c r="B147" s="23">
        <v>42460</v>
      </c>
      <c r="C147" s="24">
        <v>0</v>
      </c>
      <c r="D147" s="24">
        <v>0</v>
      </c>
      <c r="E147" s="24">
        <v>0</v>
      </c>
      <c r="F147" s="24">
        <v>-770</v>
      </c>
      <c r="G147" s="24">
        <v>0</v>
      </c>
      <c r="H147" s="24">
        <v>0</v>
      </c>
      <c r="I147" s="24">
        <v>-457</v>
      </c>
      <c r="J147" s="24">
        <v>0</v>
      </c>
      <c r="K147" s="24">
        <v>1252</v>
      </c>
      <c r="L147" s="24">
        <v>37</v>
      </c>
      <c r="M147" s="24">
        <v>-185</v>
      </c>
      <c r="N147" s="24">
        <v>0</v>
      </c>
      <c r="O147" s="24">
        <v>0</v>
      </c>
      <c r="P147" s="24">
        <v>129</v>
      </c>
      <c r="Q147" s="24">
        <v>-6</v>
      </c>
    </row>
    <row r="148" spans="2:17">
      <c r="B148" s="23">
        <v>42490</v>
      </c>
      <c r="C148" s="24">
        <v>0</v>
      </c>
      <c r="D148" s="24">
        <v>0</v>
      </c>
      <c r="E148" s="24">
        <v>0</v>
      </c>
      <c r="F148" s="24">
        <v>-1039</v>
      </c>
      <c r="G148" s="24">
        <v>0</v>
      </c>
      <c r="H148" s="24">
        <v>0</v>
      </c>
      <c r="I148" s="24">
        <v>-645</v>
      </c>
      <c r="J148" s="24">
        <v>0</v>
      </c>
      <c r="K148" s="24">
        <v>1308</v>
      </c>
      <c r="L148" s="24">
        <v>-35</v>
      </c>
      <c r="M148" s="24">
        <v>278</v>
      </c>
      <c r="N148" s="24">
        <v>0</v>
      </c>
      <c r="O148" s="24">
        <v>-2</v>
      </c>
      <c r="P148" s="24">
        <v>140</v>
      </c>
      <c r="Q148" s="24">
        <v>-5</v>
      </c>
    </row>
    <row r="149" spans="2:17">
      <c r="B149" s="23">
        <v>42521</v>
      </c>
      <c r="C149" s="24">
        <v>0</v>
      </c>
      <c r="D149" s="24">
        <v>0</v>
      </c>
      <c r="E149" s="24">
        <v>0</v>
      </c>
      <c r="F149" s="24">
        <v>-797</v>
      </c>
      <c r="G149" s="24">
        <v>0</v>
      </c>
      <c r="H149" s="24">
        <v>0</v>
      </c>
      <c r="I149" s="24">
        <v>-488</v>
      </c>
      <c r="J149" s="24">
        <v>0</v>
      </c>
      <c r="K149" s="24">
        <v>1489</v>
      </c>
      <c r="L149" s="24">
        <v>27</v>
      </c>
      <c r="M149" s="24">
        <v>-252</v>
      </c>
      <c r="N149" s="24">
        <v>0</v>
      </c>
      <c r="O149" s="24">
        <v>0</v>
      </c>
      <c r="P149" s="24">
        <v>29</v>
      </c>
      <c r="Q149" s="24">
        <v>-8</v>
      </c>
    </row>
    <row r="150" spans="2:17">
      <c r="B150" s="23">
        <v>42551</v>
      </c>
      <c r="C150" s="24">
        <v>0</v>
      </c>
      <c r="D150" s="24">
        <v>0</v>
      </c>
      <c r="E150" s="24">
        <v>0</v>
      </c>
      <c r="F150" s="24">
        <v>-917</v>
      </c>
      <c r="G150" s="24">
        <v>0</v>
      </c>
      <c r="H150" s="24">
        <v>0</v>
      </c>
      <c r="I150" s="24">
        <v>-139</v>
      </c>
      <c r="J150" s="24">
        <v>0</v>
      </c>
      <c r="K150" s="24">
        <v>1318</v>
      </c>
      <c r="L150" s="24">
        <v>-30</v>
      </c>
      <c r="M150" s="24">
        <v>-584</v>
      </c>
      <c r="N150" s="24">
        <v>0</v>
      </c>
      <c r="O150" s="24">
        <v>0</v>
      </c>
      <c r="P150" s="24">
        <v>159</v>
      </c>
      <c r="Q150" s="24">
        <v>193</v>
      </c>
    </row>
    <row r="151" spans="2:17">
      <c r="B151" s="23">
        <v>42582</v>
      </c>
      <c r="C151" s="24">
        <v>0</v>
      </c>
      <c r="D151" s="24">
        <v>0</v>
      </c>
      <c r="E151" s="24">
        <v>0</v>
      </c>
      <c r="F151" s="24">
        <v>-741</v>
      </c>
      <c r="G151" s="24">
        <v>0</v>
      </c>
      <c r="H151" s="24">
        <v>0</v>
      </c>
      <c r="I151" s="24">
        <v>-515</v>
      </c>
      <c r="J151" s="24">
        <v>0</v>
      </c>
      <c r="K151" s="24">
        <v>2136</v>
      </c>
      <c r="L151" s="24">
        <v>58</v>
      </c>
      <c r="M151" s="24">
        <v>-988</v>
      </c>
      <c r="N151" s="24">
        <v>0</v>
      </c>
      <c r="O151" s="24">
        <v>0</v>
      </c>
      <c r="P151" s="24">
        <v>55</v>
      </c>
      <c r="Q151" s="24">
        <v>-5</v>
      </c>
    </row>
    <row r="152" spans="2:17">
      <c r="B152" s="23">
        <v>42613</v>
      </c>
      <c r="C152" s="24">
        <v>803</v>
      </c>
      <c r="D152" s="24">
        <v>0</v>
      </c>
      <c r="E152" s="24">
        <v>0</v>
      </c>
      <c r="F152" s="24">
        <v>35</v>
      </c>
      <c r="G152" s="24">
        <v>0</v>
      </c>
      <c r="H152" s="24">
        <v>0</v>
      </c>
      <c r="I152" s="24">
        <v>-883</v>
      </c>
      <c r="J152" s="24">
        <v>0</v>
      </c>
      <c r="K152" s="24">
        <v>849</v>
      </c>
      <c r="L152" s="24">
        <v>1</v>
      </c>
      <c r="M152" s="24">
        <v>-908</v>
      </c>
      <c r="N152" s="24">
        <v>0</v>
      </c>
      <c r="O152" s="24">
        <v>0</v>
      </c>
      <c r="P152" s="24">
        <v>107</v>
      </c>
      <c r="Q152" s="24">
        <v>-4</v>
      </c>
    </row>
    <row r="153" spans="2:17">
      <c r="B153" s="23">
        <v>42643</v>
      </c>
      <c r="C153" s="24">
        <v>2460</v>
      </c>
      <c r="D153" s="24">
        <v>0</v>
      </c>
      <c r="E153" s="24">
        <v>0</v>
      </c>
      <c r="F153" s="24">
        <v>-2126</v>
      </c>
      <c r="G153" s="24">
        <v>0</v>
      </c>
      <c r="H153" s="24">
        <v>0</v>
      </c>
      <c r="I153" s="24">
        <v>-962</v>
      </c>
      <c r="J153" s="24">
        <v>0</v>
      </c>
      <c r="K153" s="24">
        <v>808</v>
      </c>
      <c r="L153" s="24">
        <v>77</v>
      </c>
      <c r="M153" s="24">
        <v>-735</v>
      </c>
      <c r="N153" s="24">
        <v>0</v>
      </c>
      <c r="O153" s="24">
        <v>-2</v>
      </c>
      <c r="P153" s="24">
        <v>486</v>
      </c>
      <c r="Q153" s="24">
        <v>-6</v>
      </c>
    </row>
    <row r="154" spans="2:17">
      <c r="B154" s="23">
        <v>42674</v>
      </c>
      <c r="C154" s="24">
        <v>2749</v>
      </c>
      <c r="D154" s="24">
        <v>0</v>
      </c>
      <c r="E154" s="24">
        <v>0</v>
      </c>
      <c r="F154" s="24">
        <v>-3035</v>
      </c>
      <c r="G154" s="24">
        <v>0</v>
      </c>
      <c r="H154" s="24">
        <v>0</v>
      </c>
      <c r="I154" s="24">
        <v>-986</v>
      </c>
      <c r="J154" s="24">
        <v>0</v>
      </c>
      <c r="K154" s="24">
        <v>1581</v>
      </c>
      <c r="L154" s="24">
        <v>25</v>
      </c>
      <c r="M154" s="24">
        <v>-631</v>
      </c>
      <c r="N154" s="24">
        <v>0</v>
      </c>
      <c r="O154" s="24">
        <v>-1</v>
      </c>
      <c r="P154" s="24">
        <v>309</v>
      </c>
      <c r="Q154" s="24">
        <v>-11</v>
      </c>
    </row>
    <row r="155" spans="2:17">
      <c r="B155" s="23">
        <v>42704</v>
      </c>
      <c r="C155" s="24">
        <v>2489</v>
      </c>
      <c r="D155" s="24">
        <v>0</v>
      </c>
      <c r="E155" s="24">
        <v>0</v>
      </c>
      <c r="F155" s="24">
        <v>-2370</v>
      </c>
      <c r="G155" s="24">
        <v>0</v>
      </c>
      <c r="H155" s="24">
        <v>0</v>
      </c>
      <c r="I155" s="24">
        <v>-793</v>
      </c>
      <c r="J155" s="24">
        <v>0</v>
      </c>
      <c r="K155" s="24">
        <v>918</v>
      </c>
      <c r="L155" s="24">
        <v>32</v>
      </c>
      <c r="M155" s="24">
        <v>-609</v>
      </c>
      <c r="N155" s="24">
        <v>0</v>
      </c>
      <c r="O155" s="24">
        <v>-2</v>
      </c>
      <c r="P155" s="24">
        <v>75</v>
      </c>
      <c r="Q155" s="24">
        <v>260</v>
      </c>
    </row>
    <row r="156" spans="2:17">
      <c r="B156" s="23">
        <v>42735</v>
      </c>
      <c r="C156" s="24">
        <v>2881</v>
      </c>
      <c r="D156" s="24">
        <v>0</v>
      </c>
      <c r="E156" s="24">
        <v>0</v>
      </c>
      <c r="F156" s="24">
        <v>-2737</v>
      </c>
      <c r="G156" s="24">
        <v>0</v>
      </c>
      <c r="H156" s="24">
        <v>0</v>
      </c>
      <c r="I156" s="24">
        <v>-1387</v>
      </c>
      <c r="J156" s="24">
        <v>0</v>
      </c>
      <c r="K156" s="24">
        <v>1410</v>
      </c>
      <c r="L156" s="24">
        <v>75</v>
      </c>
      <c r="M156" s="24">
        <v>-492</v>
      </c>
      <c r="N156" s="24">
        <v>0</v>
      </c>
      <c r="O156" s="24">
        <v>0</v>
      </c>
      <c r="P156" s="24">
        <v>260</v>
      </c>
      <c r="Q156" s="24">
        <v>-10</v>
      </c>
    </row>
    <row r="157" spans="2:17">
      <c r="B157" s="23">
        <v>42766</v>
      </c>
      <c r="C157" s="24">
        <v>1452</v>
      </c>
      <c r="D157" s="24">
        <v>0</v>
      </c>
      <c r="E157" s="24">
        <v>0</v>
      </c>
      <c r="F157" s="24">
        <v>-1271</v>
      </c>
      <c r="G157" s="24">
        <v>0</v>
      </c>
      <c r="H157" s="24">
        <v>0</v>
      </c>
      <c r="I157" s="24">
        <v>-906</v>
      </c>
      <c r="J157" s="24">
        <v>0</v>
      </c>
      <c r="K157" s="24">
        <v>851</v>
      </c>
      <c r="L157" s="24">
        <v>98</v>
      </c>
      <c r="M157" s="24">
        <v>-435</v>
      </c>
      <c r="N157" s="24">
        <v>0</v>
      </c>
      <c r="O157" s="24">
        <v>0</v>
      </c>
      <c r="P157" s="24">
        <v>217</v>
      </c>
      <c r="Q157" s="24">
        <v>-6</v>
      </c>
    </row>
    <row r="158" spans="2:17">
      <c r="B158" s="23">
        <v>42794</v>
      </c>
      <c r="C158" s="24">
        <v>1536</v>
      </c>
      <c r="D158" s="24">
        <v>0</v>
      </c>
      <c r="E158" s="24">
        <v>0</v>
      </c>
      <c r="F158" s="24">
        <v>-866</v>
      </c>
      <c r="G158" s="24">
        <v>0</v>
      </c>
      <c r="H158" s="24">
        <v>0</v>
      </c>
      <c r="I158" s="24">
        <v>-575</v>
      </c>
      <c r="J158" s="24">
        <v>0</v>
      </c>
      <c r="K158" s="24">
        <v>228</v>
      </c>
      <c r="L158" s="24">
        <v>80</v>
      </c>
      <c r="M158" s="24">
        <v>-491</v>
      </c>
      <c r="N158" s="24">
        <v>0</v>
      </c>
      <c r="O158" s="24">
        <v>-1</v>
      </c>
      <c r="P158" s="24">
        <v>93</v>
      </c>
      <c r="Q158" s="24">
        <v>-4</v>
      </c>
    </row>
    <row r="159" spans="2:17">
      <c r="B159" s="23">
        <v>42825</v>
      </c>
      <c r="C159" s="24">
        <v>1917</v>
      </c>
      <c r="D159" s="24">
        <v>0</v>
      </c>
      <c r="E159" s="24">
        <v>0</v>
      </c>
      <c r="F159" s="24">
        <v>-1715</v>
      </c>
      <c r="G159" s="24">
        <v>0</v>
      </c>
      <c r="H159" s="24">
        <v>0</v>
      </c>
      <c r="I159" s="24">
        <v>-1057</v>
      </c>
      <c r="J159" s="24">
        <v>0</v>
      </c>
      <c r="K159" s="24">
        <v>1259</v>
      </c>
      <c r="L159" s="24">
        <v>187</v>
      </c>
      <c r="M159" s="24">
        <v>-847</v>
      </c>
      <c r="N159" s="24">
        <v>-3</v>
      </c>
      <c r="O159" s="24">
        <v>-2</v>
      </c>
      <c r="P159" s="24">
        <v>272</v>
      </c>
      <c r="Q159" s="24">
        <v>-11</v>
      </c>
    </row>
    <row r="160" spans="2:17">
      <c r="B160" s="23">
        <v>42855</v>
      </c>
      <c r="C160" s="24">
        <v>1962</v>
      </c>
      <c r="D160" s="24">
        <v>0</v>
      </c>
      <c r="E160" s="24">
        <v>0</v>
      </c>
      <c r="F160" s="24">
        <v>-2094</v>
      </c>
      <c r="G160" s="24">
        <v>0</v>
      </c>
      <c r="H160" s="24">
        <v>0</v>
      </c>
      <c r="I160" s="24">
        <v>-412</v>
      </c>
      <c r="J160" s="24">
        <v>0</v>
      </c>
      <c r="K160" s="24">
        <v>1353</v>
      </c>
      <c r="L160" s="24">
        <v>101</v>
      </c>
      <c r="M160" s="24">
        <v>-920</v>
      </c>
      <c r="N160" s="24">
        <v>0</v>
      </c>
      <c r="O160" s="24">
        <v>0</v>
      </c>
      <c r="P160" s="24">
        <v>15</v>
      </c>
      <c r="Q160" s="24">
        <v>-5</v>
      </c>
    </row>
    <row r="161" spans="2:17">
      <c r="B161" s="23">
        <v>42886</v>
      </c>
      <c r="C161" s="24">
        <v>1776</v>
      </c>
      <c r="D161" s="24">
        <v>0</v>
      </c>
      <c r="E161" s="24">
        <v>0</v>
      </c>
      <c r="F161" s="24">
        <v>-2132</v>
      </c>
      <c r="G161" s="24">
        <v>0</v>
      </c>
      <c r="H161" s="24">
        <v>0</v>
      </c>
      <c r="I161" s="24">
        <v>-257</v>
      </c>
      <c r="J161" s="24">
        <v>0</v>
      </c>
      <c r="K161" s="24">
        <v>1167</v>
      </c>
      <c r="L161" s="24">
        <v>26</v>
      </c>
      <c r="M161" s="24">
        <v>-710</v>
      </c>
      <c r="N161" s="24">
        <v>-1</v>
      </c>
      <c r="O161" s="24">
        <v>0</v>
      </c>
      <c r="P161" s="24">
        <v>16</v>
      </c>
      <c r="Q161" s="24">
        <v>115</v>
      </c>
    </row>
    <row r="162" spans="2:17">
      <c r="B162" s="23">
        <v>42916</v>
      </c>
      <c r="C162" s="24">
        <v>1763</v>
      </c>
      <c r="D162" s="24">
        <v>0</v>
      </c>
      <c r="E162" s="24">
        <v>0</v>
      </c>
      <c r="F162" s="24">
        <v>-2892</v>
      </c>
      <c r="G162" s="24">
        <v>0</v>
      </c>
      <c r="H162" s="24">
        <v>0</v>
      </c>
      <c r="I162" s="24">
        <v>364</v>
      </c>
      <c r="J162" s="24">
        <v>0</v>
      </c>
      <c r="K162" s="24">
        <v>1468</v>
      </c>
      <c r="L162" s="24">
        <v>42</v>
      </c>
      <c r="M162" s="24">
        <v>-740</v>
      </c>
      <c r="N162" s="24">
        <v>0</v>
      </c>
      <c r="O162" s="24">
        <v>-1</v>
      </c>
      <c r="P162" s="24">
        <v>6</v>
      </c>
      <c r="Q162" s="24">
        <v>-10</v>
      </c>
    </row>
    <row r="163" spans="2:17">
      <c r="B163" s="23">
        <v>42947</v>
      </c>
      <c r="C163" s="24">
        <v>361</v>
      </c>
      <c r="D163" s="24">
        <v>0</v>
      </c>
      <c r="E163" s="24">
        <v>0</v>
      </c>
      <c r="F163" s="24">
        <v>-1948</v>
      </c>
      <c r="G163" s="24">
        <v>0</v>
      </c>
      <c r="H163" s="24">
        <v>0</v>
      </c>
      <c r="I163" s="24">
        <v>751</v>
      </c>
      <c r="J163" s="24">
        <v>0</v>
      </c>
      <c r="K163" s="24">
        <v>1068</v>
      </c>
      <c r="L163" s="24">
        <v>6</v>
      </c>
      <c r="M163" s="24">
        <v>-363</v>
      </c>
      <c r="N163" s="24">
        <v>0</v>
      </c>
      <c r="O163" s="24">
        <v>-1</v>
      </c>
      <c r="P163" s="24">
        <v>18</v>
      </c>
      <c r="Q163" s="24">
        <v>108</v>
      </c>
    </row>
    <row r="164" spans="2:17">
      <c r="B164" s="23">
        <v>42978</v>
      </c>
      <c r="C164" s="24">
        <v>389</v>
      </c>
      <c r="D164" s="24">
        <v>0</v>
      </c>
      <c r="E164" s="24">
        <v>0</v>
      </c>
      <c r="F164" s="24">
        <v>-1733</v>
      </c>
      <c r="G164" s="24">
        <v>0</v>
      </c>
      <c r="H164" s="24">
        <v>0</v>
      </c>
      <c r="I164" s="24">
        <v>342</v>
      </c>
      <c r="J164" s="24">
        <v>0</v>
      </c>
      <c r="K164" s="24">
        <v>693</v>
      </c>
      <c r="L164" s="24">
        <v>103</v>
      </c>
      <c r="M164" s="24">
        <v>-304</v>
      </c>
      <c r="N164" s="24">
        <v>0</v>
      </c>
      <c r="O164" s="24">
        <v>-1</v>
      </c>
      <c r="P164" s="24">
        <v>2</v>
      </c>
      <c r="Q164" s="24">
        <v>509</v>
      </c>
    </row>
    <row r="165" spans="2:17">
      <c r="B165" s="23">
        <v>43008</v>
      </c>
      <c r="C165" s="24">
        <v>479</v>
      </c>
      <c r="D165" s="24">
        <v>0</v>
      </c>
      <c r="E165" s="24">
        <v>0</v>
      </c>
      <c r="F165" s="24">
        <v>-1760</v>
      </c>
      <c r="G165" s="24">
        <v>0</v>
      </c>
      <c r="H165" s="24">
        <v>0</v>
      </c>
      <c r="I165" s="24">
        <v>-46</v>
      </c>
      <c r="J165" s="24">
        <v>0</v>
      </c>
      <c r="K165" s="24">
        <v>723</v>
      </c>
      <c r="L165" s="24">
        <v>80</v>
      </c>
      <c r="M165" s="24">
        <v>-462</v>
      </c>
      <c r="N165" s="24">
        <v>0</v>
      </c>
      <c r="O165" s="24">
        <v>-2</v>
      </c>
      <c r="P165" s="24">
        <v>996</v>
      </c>
      <c r="Q165" s="24">
        <v>-8</v>
      </c>
    </row>
    <row r="166" spans="2:17">
      <c r="B166" s="23">
        <v>43039</v>
      </c>
      <c r="C166" s="24">
        <v>216</v>
      </c>
      <c r="D166" s="24">
        <v>0</v>
      </c>
      <c r="E166" s="24">
        <v>0</v>
      </c>
      <c r="F166" s="24">
        <v>-1514</v>
      </c>
      <c r="G166" s="24">
        <v>103</v>
      </c>
      <c r="H166" s="24">
        <v>0</v>
      </c>
      <c r="I166" s="24">
        <v>4</v>
      </c>
      <c r="J166" s="24">
        <v>0</v>
      </c>
      <c r="K166" s="24">
        <v>706</v>
      </c>
      <c r="L166" s="24">
        <v>13</v>
      </c>
      <c r="M166" s="24">
        <v>263</v>
      </c>
      <c r="N166" s="24">
        <v>0</v>
      </c>
      <c r="O166" s="24">
        <v>-3</v>
      </c>
      <c r="P166" s="24">
        <v>222</v>
      </c>
      <c r="Q166" s="24">
        <v>-10</v>
      </c>
    </row>
    <row r="167" spans="2:17">
      <c r="B167" s="23">
        <v>43069</v>
      </c>
      <c r="C167" s="24">
        <v>459</v>
      </c>
      <c r="D167" s="24">
        <v>0</v>
      </c>
      <c r="E167" s="24">
        <v>0</v>
      </c>
      <c r="F167" s="24">
        <v>-2563</v>
      </c>
      <c r="G167" s="24">
        <v>112</v>
      </c>
      <c r="H167" s="24">
        <v>0</v>
      </c>
      <c r="I167" s="24">
        <v>-302</v>
      </c>
      <c r="J167" s="24">
        <v>0</v>
      </c>
      <c r="K167" s="24">
        <v>494</v>
      </c>
      <c r="L167" s="24">
        <v>44</v>
      </c>
      <c r="M167" s="24">
        <v>-877</v>
      </c>
      <c r="N167" s="24">
        <v>0</v>
      </c>
      <c r="O167" s="24">
        <v>0</v>
      </c>
      <c r="P167" s="24">
        <v>2643</v>
      </c>
      <c r="Q167" s="24">
        <v>-10</v>
      </c>
    </row>
    <row r="168" spans="2:17">
      <c r="B168" s="23">
        <v>43100</v>
      </c>
      <c r="C168" s="24">
        <v>227</v>
      </c>
      <c r="D168" s="24">
        <v>0</v>
      </c>
      <c r="E168" s="24">
        <v>0</v>
      </c>
      <c r="F168" s="24">
        <v>-800</v>
      </c>
      <c r="G168" s="24">
        <v>72</v>
      </c>
      <c r="H168" s="24">
        <v>0</v>
      </c>
      <c r="I168" s="24">
        <v>-117</v>
      </c>
      <c r="J168" s="24">
        <v>0</v>
      </c>
      <c r="K168" s="24">
        <v>157</v>
      </c>
      <c r="L168" s="24">
        <v>16</v>
      </c>
      <c r="M168" s="24">
        <v>-610</v>
      </c>
      <c r="N168" s="24">
        <v>0</v>
      </c>
      <c r="O168" s="24">
        <v>0</v>
      </c>
      <c r="P168" s="24">
        <v>955</v>
      </c>
      <c r="Q168" s="24">
        <v>100</v>
      </c>
    </row>
    <row r="169" spans="2:17">
      <c r="B169" s="23">
        <v>43131</v>
      </c>
      <c r="C169" s="24">
        <v>324</v>
      </c>
      <c r="D169" s="24">
        <v>0</v>
      </c>
      <c r="E169" s="24">
        <v>0</v>
      </c>
      <c r="F169" s="24">
        <v>-466</v>
      </c>
      <c r="G169" s="24">
        <v>78</v>
      </c>
      <c r="H169" s="24">
        <v>0</v>
      </c>
      <c r="I169" s="24">
        <v>138</v>
      </c>
      <c r="J169" s="24">
        <v>0</v>
      </c>
      <c r="K169" s="24">
        <v>696</v>
      </c>
      <c r="L169" s="24">
        <v>42</v>
      </c>
      <c r="M169" s="24">
        <v>-1049</v>
      </c>
      <c r="N169" s="24">
        <v>-23</v>
      </c>
      <c r="O169" s="24">
        <v>-1</v>
      </c>
      <c r="P169" s="24">
        <v>269</v>
      </c>
      <c r="Q169" s="24">
        <v>-8</v>
      </c>
    </row>
    <row r="170" spans="2:17">
      <c r="B170" s="23">
        <v>43159</v>
      </c>
      <c r="C170" s="24">
        <v>92</v>
      </c>
      <c r="D170" s="24">
        <v>0</v>
      </c>
      <c r="E170" s="24">
        <v>0</v>
      </c>
      <c r="F170" s="24">
        <v>-667</v>
      </c>
      <c r="G170" s="24">
        <v>66</v>
      </c>
      <c r="H170" s="24">
        <v>0</v>
      </c>
      <c r="I170" s="24">
        <v>480</v>
      </c>
      <c r="J170" s="24">
        <v>0</v>
      </c>
      <c r="K170" s="24">
        <v>342</v>
      </c>
      <c r="L170" s="24">
        <v>13</v>
      </c>
      <c r="M170" s="24">
        <v>-421</v>
      </c>
      <c r="N170" s="24">
        <v>-7</v>
      </c>
      <c r="O170" s="24">
        <v>0</v>
      </c>
      <c r="P170" s="24">
        <v>112</v>
      </c>
      <c r="Q170" s="24">
        <v>-10</v>
      </c>
    </row>
    <row r="171" spans="2:17">
      <c r="B171" s="23">
        <v>43190</v>
      </c>
      <c r="C171" s="24">
        <v>206</v>
      </c>
      <c r="D171" s="24">
        <v>0</v>
      </c>
      <c r="E171" s="24">
        <v>0</v>
      </c>
      <c r="F171" s="24">
        <v>-1191</v>
      </c>
      <c r="G171" s="24">
        <v>72</v>
      </c>
      <c r="H171" s="24">
        <v>0</v>
      </c>
      <c r="I171" s="24">
        <v>334</v>
      </c>
      <c r="J171" s="24">
        <v>0</v>
      </c>
      <c r="K171" s="24">
        <v>1435</v>
      </c>
      <c r="L171" s="24">
        <v>101</v>
      </c>
      <c r="M171" s="24">
        <v>-1051</v>
      </c>
      <c r="N171" s="24">
        <v>-13</v>
      </c>
      <c r="O171" s="24">
        <v>-1</v>
      </c>
      <c r="P171" s="24">
        <v>123</v>
      </c>
      <c r="Q171" s="24">
        <v>-15</v>
      </c>
    </row>
    <row r="172" spans="2:17">
      <c r="B172" s="23">
        <v>43220</v>
      </c>
      <c r="C172" s="24">
        <v>151</v>
      </c>
      <c r="D172" s="24">
        <v>0</v>
      </c>
      <c r="E172" s="24">
        <v>0</v>
      </c>
      <c r="F172" s="24">
        <v>-1422</v>
      </c>
      <c r="G172" s="24">
        <v>69</v>
      </c>
      <c r="H172" s="24">
        <v>0</v>
      </c>
      <c r="I172" s="24">
        <v>540</v>
      </c>
      <c r="J172" s="24">
        <v>0</v>
      </c>
      <c r="K172" s="24">
        <v>1343</v>
      </c>
      <c r="L172" s="24">
        <v>24</v>
      </c>
      <c r="M172" s="24">
        <v>-788</v>
      </c>
      <c r="N172" s="24">
        <v>-2</v>
      </c>
      <c r="O172" s="24">
        <v>0</v>
      </c>
      <c r="P172" s="24">
        <v>89</v>
      </c>
      <c r="Q172" s="24">
        <v>-4</v>
      </c>
    </row>
    <row r="173" spans="2:17">
      <c r="B173" s="23">
        <v>43251</v>
      </c>
      <c r="C173" s="24">
        <v>27</v>
      </c>
      <c r="D173" s="24">
        <v>0</v>
      </c>
      <c r="E173" s="24">
        <v>0</v>
      </c>
      <c r="F173" s="24">
        <v>-957</v>
      </c>
      <c r="G173" s="24">
        <v>59</v>
      </c>
      <c r="H173" s="24">
        <v>0</v>
      </c>
      <c r="I173" s="24">
        <v>371</v>
      </c>
      <c r="J173" s="24">
        <v>0</v>
      </c>
      <c r="K173" s="24">
        <v>722</v>
      </c>
      <c r="L173" s="24">
        <v>42</v>
      </c>
      <c r="M173" s="24">
        <v>-430</v>
      </c>
      <c r="N173" s="24">
        <v>0</v>
      </c>
      <c r="O173" s="24">
        <v>0</v>
      </c>
      <c r="P173" s="24">
        <v>113</v>
      </c>
      <c r="Q173" s="24">
        <v>53</v>
      </c>
    </row>
    <row r="174" spans="2:17">
      <c r="B174" s="23">
        <v>43281</v>
      </c>
      <c r="C174" s="24">
        <v>83</v>
      </c>
      <c r="D174" s="24">
        <v>0</v>
      </c>
      <c r="E174" s="24">
        <v>0</v>
      </c>
      <c r="F174" s="24">
        <v>-2375</v>
      </c>
      <c r="G174" s="24">
        <v>339</v>
      </c>
      <c r="H174" s="24">
        <v>0</v>
      </c>
      <c r="I174" s="24">
        <v>1240</v>
      </c>
      <c r="J174" s="24">
        <v>0</v>
      </c>
      <c r="K174" s="24">
        <v>1763</v>
      </c>
      <c r="L174" s="24">
        <v>13</v>
      </c>
      <c r="M174" s="24">
        <v>-1089</v>
      </c>
      <c r="N174" s="24">
        <v>-2</v>
      </c>
      <c r="O174" s="24">
        <v>-1</v>
      </c>
      <c r="P174" s="24">
        <v>47</v>
      </c>
      <c r="Q174" s="24">
        <v>-18</v>
      </c>
    </row>
    <row r="175" spans="2:17">
      <c r="B175" s="23">
        <v>43312</v>
      </c>
      <c r="C175" s="24">
        <v>-35</v>
      </c>
      <c r="D175" s="24">
        <v>0</v>
      </c>
      <c r="E175" s="24">
        <v>0</v>
      </c>
      <c r="F175" s="24">
        <v>-1697</v>
      </c>
      <c r="G175" s="24">
        <v>318</v>
      </c>
      <c r="H175" s="24">
        <v>0</v>
      </c>
      <c r="I175" s="24">
        <v>725</v>
      </c>
      <c r="J175" s="24">
        <v>0</v>
      </c>
      <c r="K175" s="24">
        <v>1209</v>
      </c>
      <c r="L175" s="24">
        <v>16</v>
      </c>
      <c r="M175" s="24">
        <v>-574</v>
      </c>
      <c r="N175" s="24">
        <v>-1</v>
      </c>
      <c r="O175" s="24">
        <v>0</v>
      </c>
      <c r="P175" s="24">
        <v>53</v>
      </c>
      <c r="Q175" s="24">
        <v>-14</v>
      </c>
    </row>
    <row r="176" spans="2:17">
      <c r="B176" s="23">
        <v>43343</v>
      </c>
      <c r="C176" s="24">
        <v>-7</v>
      </c>
      <c r="D176" s="24">
        <v>0</v>
      </c>
      <c r="E176" s="24">
        <v>0</v>
      </c>
      <c r="F176" s="24">
        <v>-2030</v>
      </c>
      <c r="G176" s="24">
        <v>378</v>
      </c>
      <c r="H176" s="24">
        <v>0</v>
      </c>
      <c r="I176" s="24">
        <v>817</v>
      </c>
      <c r="J176" s="24">
        <v>0</v>
      </c>
      <c r="K176" s="24">
        <v>1661</v>
      </c>
      <c r="L176" s="24">
        <v>20</v>
      </c>
      <c r="M176" s="24">
        <v>-883</v>
      </c>
      <c r="N176" s="24">
        <v>-1</v>
      </c>
      <c r="O176" s="24">
        <v>0</v>
      </c>
      <c r="P176" s="24">
        <v>53</v>
      </c>
      <c r="Q176" s="24">
        <v>-8</v>
      </c>
    </row>
    <row r="177" spans="2:17">
      <c r="B177" s="23">
        <v>43373</v>
      </c>
      <c r="C177" s="24">
        <v>-145</v>
      </c>
      <c r="D177" s="24">
        <v>0</v>
      </c>
      <c r="E177" s="24">
        <v>0</v>
      </c>
      <c r="F177" s="24">
        <v>-1577</v>
      </c>
      <c r="G177" s="24">
        <v>357</v>
      </c>
      <c r="H177" s="24">
        <v>0</v>
      </c>
      <c r="I177" s="24">
        <v>831</v>
      </c>
      <c r="J177" s="24">
        <v>0</v>
      </c>
      <c r="K177" s="24">
        <v>1227</v>
      </c>
      <c r="L177" s="24">
        <v>49</v>
      </c>
      <c r="M177" s="24">
        <v>-665</v>
      </c>
      <c r="N177" s="24">
        <v>0</v>
      </c>
      <c r="O177" s="24">
        <v>0</v>
      </c>
      <c r="P177" s="24">
        <v>-68</v>
      </c>
      <c r="Q177" s="24">
        <v>-9</v>
      </c>
    </row>
    <row r="178" spans="2:17">
      <c r="B178" s="23">
        <v>43404</v>
      </c>
      <c r="C178" s="24">
        <v>-138</v>
      </c>
      <c r="D178" s="24">
        <v>0</v>
      </c>
      <c r="E178" s="24">
        <v>0</v>
      </c>
      <c r="F178" s="24">
        <v>-1237</v>
      </c>
      <c r="G178" s="24">
        <v>169</v>
      </c>
      <c r="H178" s="24">
        <v>0</v>
      </c>
      <c r="I178" s="24">
        <v>191</v>
      </c>
      <c r="J178" s="24">
        <v>0</v>
      </c>
      <c r="K178" s="24">
        <v>648</v>
      </c>
      <c r="L178" s="24">
        <v>69</v>
      </c>
      <c r="M178" s="24">
        <v>-560</v>
      </c>
      <c r="N178" s="24">
        <v>-1</v>
      </c>
      <c r="O178" s="24">
        <v>-1</v>
      </c>
      <c r="P178" s="24">
        <v>840</v>
      </c>
      <c r="Q178" s="24">
        <v>20</v>
      </c>
    </row>
    <row r="179" spans="2:17">
      <c r="B179" s="23">
        <v>43434</v>
      </c>
      <c r="C179" s="24">
        <v>-32</v>
      </c>
      <c r="D179" s="24">
        <v>0</v>
      </c>
      <c r="E179" s="24">
        <v>0</v>
      </c>
      <c r="F179" s="24">
        <v>-2355</v>
      </c>
      <c r="G179" s="24">
        <v>498</v>
      </c>
      <c r="H179" s="24">
        <v>0</v>
      </c>
      <c r="I179" s="24">
        <v>680</v>
      </c>
      <c r="J179" s="24">
        <v>0</v>
      </c>
      <c r="K179" s="24">
        <v>1924</v>
      </c>
      <c r="L179" s="24">
        <v>55</v>
      </c>
      <c r="M179" s="24">
        <v>-888</v>
      </c>
      <c r="N179" s="24">
        <v>0</v>
      </c>
      <c r="O179" s="24">
        <v>-1</v>
      </c>
      <c r="P179" s="24">
        <v>77</v>
      </c>
      <c r="Q179" s="24">
        <v>42</v>
      </c>
    </row>
    <row r="180" spans="2:17">
      <c r="B180" s="23">
        <v>43465</v>
      </c>
      <c r="C180" s="24">
        <v>52</v>
      </c>
      <c r="D180" s="24">
        <v>0</v>
      </c>
      <c r="E180" s="24">
        <v>0</v>
      </c>
      <c r="F180" s="24">
        <v>-657</v>
      </c>
      <c r="G180" s="24">
        <v>138</v>
      </c>
      <c r="H180" s="24">
        <v>0</v>
      </c>
      <c r="I180" s="24">
        <v>252</v>
      </c>
      <c r="J180" s="24">
        <v>0</v>
      </c>
      <c r="K180" s="24">
        <v>624</v>
      </c>
      <c r="L180" s="24">
        <v>26</v>
      </c>
      <c r="M180" s="24">
        <v>-496</v>
      </c>
      <c r="N180" s="24">
        <v>0</v>
      </c>
      <c r="O180" s="24">
        <v>0</v>
      </c>
      <c r="P180" s="24">
        <v>6</v>
      </c>
      <c r="Q180" s="24">
        <v>55</v>
      </c>
    </row>
    <row r="181" spans="2:17">
      <c r="B181" s="23">
        <v>43496</v>
      </c>
      <c r="C181" s="24">
        <v>15</v>
      </c>
      <c r="D181" s="24">
        <v>0</v>
      </c>
      <c r="E181" s="24">
        <v>0</v>
      </c>
      <c r="F181" s="24">
        <v>-1111</v>
      </c>
      <c r="G181" s="24">
        <v>255</v>
      </c>
      <c r="H181" s="24">
        <v>0</v>
      </c>
      <c r="I181" s="24">
        <v>473</v>
      </c>
      <c r="J181" s="24">
        <v>0</v>
      </c>
      <c r="K181" s="24">
        <v>971</v>
      </c>
      <c r="L181" s="24">
        <v>16</v>
      </c>
      <c r="M181" s="24">
        <v>-654</v>
      </c>
      <c r="N181" s="24">
        <v>0</v>
      </c>
      <c r="O181" s="24">
        <v>-2</v>
      </c>
      <c r="P181" s="24">
        <v>0</v>
      </c>
      <c r="Q181" s="24">
        <v>37</v>
      </c>
    </row>
    <row r="182" spans="2:17">
      <c r="B182" s="23">
        <v>43524</v>
      </c>
      <c r="C182" s="24">
        <v>65</v>
      </c>
      <c r="D182" s="24">
        <v>0</v>
      </c>
      <c r="E182" s="24">
        <v>0</v>
      </c>
      <c r="F182" s="24">
        <v>-736</v>
      </c>
      <c r="G182" s="24">
        <v>115</v>
      </c>
      <c r="H182" s="24">
        <v>0</v>
      </c>
      <c r="I182" s="24">
        <v>246</v>
      </c>
      <c r="J182" s="24">
        <v>0</v>
      </c>
      <c r="K182" s="24">
        <v>134</v>
      </c>
      <c r="L182" s="24">
        <v>-6</v>
      </c>
      <c r="M182" s="24">
        <v>49</v>
      </c>
      <c r="N182" s="24">
        <v>0</v>
      </c>
      <c r="O182" s="24">
        <v>-1</v>
      </c>
      <c r="P182" s="24">
        <v>64</v>
      </c>
      <c r="Q182" s="24">
        <v>70</v>
      </c>
    </row>
    <row r="183" spans="2:17">
      <c r="B183" s="23">
        <v>43555</v>
      </c>
      <c r="C183" s="24">
        <v>312</v>
      </c>
      <c r="D183" s="24">
        <v>0</v>
      </c>
      <c r="E183" s="24">
        <v>0</v>
      </c>
      <c r="F183" s="24">
        <v>-1369</v>
      </c>
      <c r="G183" s="24">
        <v>240</v>
      </c>
      <c r="H183" s="24">
        <v>0</v>
      </c>
      <c r="I183" s="24">
        <v>153</v>
      </c>
      <c r="J183" s="24">
        <v>0</v>
      </c>
      <c r="K183" s="24">
        <v>1248</v>
      </c>
      <c r="L183" s="24">
        <v>15</v>
      </c>
      <c r="M183" s="24">
        <v>-562</v>
      </c>
      <c r="N183" s="24">
        <v>-2</v>
      </c>
      <c r="O183" s="24">
        <v>-1</v>
      </c>
      <c r="P183" s="24">
        <v>-28</v>
      </c>
      <c r="Q183" s="24">
        <v>-6</v>
      </c>
    </row>
    <row r="184" spans="2:17">
      <c r="B184" s="23">
        <v>43585</v>
      </c>
      <c r="C184" s="24">
        <v>157</v>
      </c>
      <c r="D184" s="24">
        <v>0</v>
      </c>
      <c r="E184" s="24">
        <v>0</v>
      </c>
      <c r="F184" s="24">
        <v>-609</v>
      </c>
      <c r="G184" s="24">
        <v>85</v>
      </c>
      <c r="H184" s="24">
        <v>0</v>
      </c>
      <c r="I184" s="24">
        <v>185</v>
      </c>
      <c r="J184" s="24">
        <v>0</v>
      </c>
      <c r="K184" s="24">
        <v>354</v>
      </c>
      <c r="L184" s="24">
        <v>1</v>
      </c>
      <c r="M184" s="24">
        <v>-166</v>
      </c>
      <c r="N184" s="24">
        <v>0</v>
      </c>
      <c r="O184" s="24">
        <v>0</v>
      </c>
      <c r="P184" s="24">
        <v>2</v>
      </c>
      <c r="Q184" s="24">
        <v>-9</v>
      </c>
    </row>
    <row r="185" spans="2:17">
      <c r="B185" s="23">
        <v>43616</v>
      </c>
      <c r="C185" s="24">
        <v>276</v>
      </c>
      <c r="D185" s="24">
        <v>0</v>
      </c>
      <c r="E185" s="24">
        <v>0</v>
      </c>
      <c r="F185" s="24">
        <v>-1261</v>
      </c>
      <c r="G185" s="24">
        <v>497</v>
      </c>
      <c r="H185" s="24">
        <v>0</v>
      </c>
      <c r="I185" s="24">
        <v>-634</v>
      </c>
      <c r="J185" s="24">
        <v>0</v>
      </c>
      <c r="K185" s="24">
        <v>2156</v>
      </c>
      <c r="L185" s="24">
        <v>25</v>
      </c>
      <c r="M185" s="24">
        <v>-1060</v>
      </c>
      <c r="N185" s="24">
        <v>0</v>
      </c>
      <c r="O185" s="24">
        <v>-2</v>
      </c>
      <c r="P185" s="24">
        <v>27</v>
      </c>
      <c r="Q185" s="24">
        <v>-24</v>
      </c>
    </row>
    <row r="186" spans="2:17">
      <c r="B186" s="23">
        <v>43646</v>
      </c>
      <c r="C186" s="24">
        <v>191</v>
      </c>
      <c r="D186" s="24">
        <v>0</v>
      </c>
      <c r="E186" s="24">
        <v>0</v>
      </c>
      <c r="F186" s="24">
        <v>-657</v>
      </c>
      <c r="G186" s="24">
        <v>263</v>
      </c>
      <c r="H186" s="24">
        <v>0</v>
      </c>
      <c r="I186" s="24">
        <v>-366</v>
      </c>
      <c r="J186" s="24">
        <v>0</v>
      </c>
      <c r="K186" s="24">
        <v>893</v>
      </c>
      <c r="L186" s="24">
        <v>15</v>
      </c>
      <c r="M186" s="24">
        <v>-338</v>
      </c>
      <c r="N186" s="24">
        <v>-1</v>
      </c>
      <c r="O186" s="24">
        <v>0</v>
      </c>
      <c r="P186" s="24">
        <v>6</v>
      </c>
      <c r="Q186" s="24">
        <v>-6</v>
      </c>
    </row>
    <row r="187" spans="2:17">
      <c r="B187" s="23">
        <v>43677</v>
      </c>
      <c r="C187" s="24">
        <v>181</v>
      </c>
      <c r="D187" s="24">
        <v>0</v>
      </c>
      <c r="E187" s="24">
        <v>0</v>
      </c>
      <c r="F187" s="24">
        <v>-613</v>
      </c>
      <c r="G187" s="24">
        <v>284</v>
      </c>
      <c r="H187" s="24">
        <v>0</v>
      </c>
      <c r="I187" s="24">
        <v>-336</v>
      </c>
      <c r="J187" s="24">
        <v>0</v>
      </c>
      <c r="K187" s="24">
        <v>1155</v>
      </c>
      <c r="L187" s="24">
        <v>20</v>
      </c>
      <c r="M187" s="24">
        <v>-777</v>
      </c>
      <c r="N187" s="24">
        <v>-9</v>
      </c>
      <c r="O187" s="24">
        <v>0</v>
      </c>
      <c r="P187" s="24">
        <v>0</v>
      </c>
      <c r="Q187" s="24">
        <v>95</v>
      </c>
    </row>
    <row r="188" spans="2:17">
      <c r="B188" s="23">
        <v>43708</v>
      </c>
      <c r="C188" s="24">
        <v>88</v>
      </c>
      <c r="D188" s="24">
        <v>0</v>
      </c>
      <c r="E188" s="24">
        <v>0</v>
      </c>
      <c r="F188" s="24">
        <v>259</v>
      </c>
      <c r="G188" s="24">
        <v>346</v>
      </c>
      <c r="H188" s="24">
        <v>0</v>
      </c>
      <c r="I188" s="24">
        <v>-371</v>
      </c>
      <c r="J188" s="24">
        <v>0</v>
      </c>
      <c r="K188" s="24">
        <v>674</v>
      </c>
      <c r="L188" s="24">
        <v>35</v>
      </c>
      <c r="M188" s="24">
        <v>-1012</v>
      </c>
      <c r="N188" s="24">
        <v>-5</v>
      </c>
      <c r="O188" s="24">
        <v>-2</v>
      </c>
      <c r="P188" s="24">
        <v>0</v>
      </c>
      <c r="Q188" s="24">
        <v>-12</v>
      </c>
    </row>
    <row r="189" spans="2:17">
      <c r="B189" s="23">
        <v>43738</v>
      </c>
      <c r="C189" s="24">
        <v>79</v>
      </c>
      <c r="D189" s="24">
        <v>0</v>
      </c>
      <c r="E189" s="24">
        <v>0</v>
      </c>
      <c r="F189" s="24">
        <v>189</v>
      </c>
      <c r="G189" s="24">
        <v>251</v>
      </c>
      <c r="H189" s="24">
        <v>0</v>
      </c>
      <c r="I189" s="24">
        <v>-379</v>
      </c>
      <c r="J189" s="24">
        <v>0</v>
      </c>
      <c r="K189" s="24">
        <v>782</v>
      </c>
      <c r="L189" s="24">
        <v>37</v>
      </c>
      <c r="M189" s="24">
        <v>-988</v>
      </c>
      <c r="N189" s="24">
        <v>0</v>
      </c>
      <c r="O189" s="24">
        <v>0</v>
      </c>
      <c r="P189" s="24">
        <v>0</v>
      </c>
      <c r="Q189" s="24">
        <v>29</v>
      </c>
    </row>
    <row r="190" spans="2:17">
      <c r="B190" s="23">
        <v>43769</v>
      </c>
      <c r="C190" s="24">
        <v>195</v>
      </c>
      <c r="D190" s="24">
        <v>0</v>
      </c>
      <c r="E190" s="24">
        <v>0</v>
      </c>
      <c r="F190" s="24">
        <v>201</v>
      </c>
      <c r="G190" s="24">
        <v>311</v>
      </c>
      <c r="H190" s="24">
        <v>0</v>
      </c>
      <c r="I190" s="24">
        <v>-512</v>
      </c>
      <c r="J190" s="24">
        <v>0</v>
      </c>
      <c r="K190" s="24">
        <v>816</v>
      </c>
      <c r="L190" s="24">
        <v>17</v>
      </c>
      <c r="M190" s="24">
        <v>-1061</v>
      </c>
      <c r="N190" s="24">
        <v>0</v>
      </c>
      <c r="O190" s="24">
        <v>-1</v>
      </c>
      <c r="P190" s="24">
        <v>37</v>
      </c>
      <c r="Q190" s="24">
        <v>-3</v>
      </c>
    </row>
    <row r="191" spans="2:17">
      <c r="B191" s="23">
        <v>43799</v>
      </c>
      <c r="C191" s="24">
        <v>68</v>
      </c>
      <c r="D191" s="24">
        <v>0</v>
      </c>
      <c r="E191" s="24">
        <v>0</v>
      </c>
      <c r="F191" s="24">
        <v>-569</v>
      </c>
      <c r="G191" s="24">
        <v>154</v>
      </c>
      <c r="H191" s="24">
        <v>0</v>
      </c>
      <c r="I191" s="24">
        <v>-2108</v>
      </c>
      <c r="J191" s="24">
        <v>0</v>
      </c>
      <c r="K191" s="24">
        <v>-297</v>
      </c>
      <c r="L191" s="24">
        <v>-6</v>
      </c>
      <c r="M191" s="24">
        <v>-1708</v>
      </c>
      <c r="N191" s="24">
        <v>-1</v>
      </c>
      <c r="O191" s="24">
        <v>0</v>
      </c>
      <c r="P191" s="24">
        <v>4428</v>
      </c>
      <c r="Q191" s="24">
        <v>39</v>
      </c>
    </row>
    <row r="192" spans="2:17">
      <c r="B192" s="23">
        <v>43830</v>
      </c>
      <c r="C192" s="24">
        <v>23</v>
      </c>
      <c r="D192" s="24">
        <v>0</v>
      </c>
      <c r="E192" s="24">
        <v>0</v>
      </c>
      <c r="F192" s="24">
        <v>2539</v>
      </c>
      <c r="G192" s="24">
        <v>296</v>
      </c>
      <c r="H192" s="24">
        <v>0</v>
      </c>
      <c r="I192" s="24">
        <v>-1300</v>
      </c>
      <c r="J192" s="24">
        <v>0</v>
      </c>
      <c r="K192" s="24">
        <v>519</v>
      </c>
      <c r="L192" s="24">
        <v>15</v>
      </c>
      <c r="M192" s="24">
        <v>-1886</v>
      </c>
      <c r="N192" s="24">
        <v>0</v>
      </c>
      <c r="O192" s="24">
        <v>0</v>
      </c>
      <c r="P192" s="24">
        <v>-203</v>
      </c>
      <c r="Q192" s="24">
        <v>-3</v>
      </c>
    </row>
    <row r="193" spans="2:17">
      <c r="B193" s="23">
        <v>43861</v>
      </c>
      <c r="C193" s="24">
        <v>-53</v>
      </c>
      <c r="D193" s="24">
        <v>0</v>
      </c>
      <c r="E193" s="24">
        <v>0</v>
      </c>
      <c r="F193" s="24">
        <v>1552</v>
      </c>
      <c r="G193" s="24">
        <v>183</v>
      </c>
      <c r="H193" s="24">
        <v>0</v>
      </c>
      <c r="I193" s="24">
        <v>-995</v>
      </c>
      <c r="J193" s="24">
        <v>0</v>
      </c>
      <c r="K193" s="24">
        <v>545</v>
      </c>
      <c r="L193" s="24">
        <v>16</v>
      </c>
      <c r="M193" s="24">
        <v>-1079</v>
      </c>
      <c r="N193" s="24">
        <v>-1</v>
      </c>
      <c r="O193" s="24">
        <v>0</v>
      </c>
      <c r="P193" s="24">
        <v>-166</v>
      </c>
      <c r="Q193" s="24">
        <v>-2</v>
      </c>
    </row>
    <row r="194" spans="2:17">
      <c r="B194" s="23">
        <v>43890</v>
      </c>
      <c r="C194" s="24">
        <v>556</v>
      </c>
      <c r="D194" s="24">
        <v>0</v>
      </c>
      <c r="E194" s="24">
        <v>0</v>
      </c>
      <c r="F194" s="24">
        <v>-621</v>
      </c>
      <c r="G194" s="24">
        <v>144</v>
      </c>
      <c r="H194" s="24">
        <v>0</v>
      </c>
      <c r="I194" s="24">
        <v>110</v>
      </c>
      <c r="J194" s="24">
        <v>0</v>
      </c>
      <c r="K194" s="24">
        <v>79</v>
      </c>
      <c r="L194" s="24">
        <v>3</v>
      </c>
      <c r="M194" s="24">
        <v>-443</v>
      </c>
      <c r="N194" s="24">
        <v>-4</v>
      </c>
      <c r="O194" s="24">
        <v>0</v>
      </c>
      <c r="P194" s="24">
        <v>37</v>
      </c>
      <c r="Q194" s="24">
        <v>139</v>
      </c>
    </row>
    <row r="195" spans="2:17">
      <c r="B195" s="23">
        <v>43921</v>
      </c>
      <c r="C195" s="24">
        <v>498</v>
      </c>
      <c r="D195" s="24">
        <v>0</v>
      </c>
      <c r="E195" s="24">
        <v>0</v>
      </c>
      <c r="F195" s="24">
        <v>-507</v>
      </c>
      <c r="G195" s="24">
        <v>174</v>
      </c>
      <c r="H195" s="24">
        <v>0</v>
      </c>
      <c r="I195" s="24">
        <v>-186</v>
      </c>
      <c r="J195" s="24">
        <v>0</v>
      </c>
      <c r="K195" s="24">
        <v>672</v>
      </c>
      <c r="L195" s="24">
        <v>6</v>
      </c>
      <c r="M195" s="24">
        <v>-666</v>
      </c>
      <c r="N195" s="24">
        <v>-1</v>
      </c>
      <c r="O195" s="24">
        <v>0</v>
      </c>
      <c r="P195" s="24">
        <v>14</v>
      </c>
      <c r="Q195" s="24">
        <v>-4</v>
      </c>
    </row>
    <row r="196" spans="2:17">
      <c r="B196" s="23">
        <v>43951</v>
      </c>
      <c r="C196" s="24">
        <v>-38</v>
      </c>
      <c r="D196" s="24">
        <v>0</v>
      </c>
      <c r="E196" s="24">
        <v>0</v>
      </c>
      <c r="F196" s="24">
        <v>-146</v>
      </c>
      <c r="G196" s="24">
        <v>100</v>
      </c>
      <c r="H196" s="24">
        <v>0</v>
      </c>
      <c r="I196" s="24">
        <v>-590</v>
      </c>
      <c r="J196" s="24">
        <v>0</v>
      </c>
      <c r="K196" s="24">
        <v>1005</v>
      </c>
      <c r="L196" s="24">
        <v>19</v>
      </c>
      <c r="M196" s="24">
        <v>-455</v>
      </c>
      <c r="N196" s="24">
        <v>-2</v>
      </c>
      <c r="O196" s="24">
        <v>0</v>
      </c>
      <c r="P196" s="24">
        <v>22</v>
      </c>
      <c r="Q196" s="24">
        <v>85</v>
      </c>
    </row>
    <row r="197" spans="2:17">
      <c r="B197" s="23">
        <v>43982</v>
      </c>
      <c r="C197" s="24">
        <v>-3</v>
      </c>
      <c r="D197" s="24">
        <v>0</v>
      </c>
      <c r="E197" s="24">
        <v>0</v>
      </c>
      <c r="F197" s="24">
        <v>2</v>
      </c>
      <c r="G197" s="24">
        <v>0</v>
      </c>
      <c r="H197" s="24">
        <v>0</v>
      </c>
      <c r="I197" s="24">
        <v>1</v>
      </c>
      <c r="J197" s="24">
        <v>0</v>
      </c>
      <c r="K197" s="24">
        <v>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-1</v>
      </c>
    </row>
    <row r="198" spans="2:17">
      <c r="B198" s="23">
        <v>44012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3</v>
      </c>
      <c r="L198" s="24">
        <v>0</v>
      </c>
      <c r="M198" s="24">
        <v>0</v>
      </c>
      <c r="N198" s="24">
        <v>0</v>
      </c>
      <c r="O198" s="24">
        <v>-1</v>
      </c>
      <c r="P198" s="24">
        <v>0</v>
      </c>
      <c r="Q198" s="24">
        <v>-2</v>
      </c>
    </row>
    <row r="199" spans="2:17">
      <c r="B199" s="23">
        <v>44043</v>
      </c>
      <c r="C199" s="24">
        <v>-1</v>
      </c>
      <c r="D199" s="24">
        <v>0</v>
      </c>
      <c r="E199" s="24">
        <v>0</v>
      </c>
      <c r="F199" s="24">
        <v>-1</v>
      </c>
      <c r="G199" s="24">
        <v>0</v>
      </c>
      <c r="H199" s="24">
        <v>0</v>
      </c>
      <c r="I199" s="24">
        <v>-2</v>
      </c>
      <c r="J199" s="24">
        <v>0</v>
      </c>
      <c r="K199" s="24">
        <v>-18</v>
      </c>
      <c r="L199" s="24">
        <v>-4</v>
      </c>
      <c r="M199" s="24">
        <v>-2</v>
      </c>
      <c r="N199" s="24">
        <v>-3</v>
      </c>
      <c r="O199" s="24">
        <v>-2</v>
      </c>
      <c r="P199" s="24">
        <v>1</v>
      </c>
      <c r="Q199" s="24">
        <v>32</v>
      </c>
    </row>
    <row r="200" spans="2:17">
      <c r="B200" s="23">
        <v>44074</v>
      </c>
      <c r="C200" s="24">
        <v>177</v>
      </c>
      <c r="D200" s="24">
        <v>0</v>
      </c>
      <c r="E200" s="24">
        <v>0</v>
      </c>
      <c r="F200" s="24">
        <v>-104</v>
      </c>
      <c r="G200" s="24">
        <v>5</v>
      </c>
      <c r="H200" s="24">
        <v>0</v>
      </c>
      <c r="I200" s="24">
        <v>-37</v>
      </c>
      <c r="J200" s="24">
        <v>0</v>
      </c>
      <c r="K200" s="24">
        <v>-52</v>
      </c>
      <c r="L200" s="24">
        <v>1</v>
      </c>
      <c r="M200" s="24">
        <v>-43</v>
      </c>
      <c r="N200" s="24">
        <v>-1</v>
      </c>
      <c r="O200" s="24">
        <v>0</v>
      </c>
      <c r="P200" s="24">
        <v>2</v>
      </c>
      <c r="Q200" s="24">
        <v>52</v>
      </c>
    </row>
    <row r="201" spans="2:17">
      <c r="B201" s="23">
        <v>44104</v>
      </c>
      <c r="C201" s="24">
        <v>432</v>
      </c>
      <c r="D201" s="24">
        <v>0</v>
      </c>
      <c r="E201" s="24">
        <v>0</v>
      </c>
      <c r="F201" s="24">
        <v>-161</v>
      </c>
      <c r="G201" s="24">
        <v>5</v>
      </c>
      <c r="H201" s="24">
        <v>0</v>
      </c>
      <c r="I201" s="24">
        <v>-226</v>
      </c>
      <c r="J201" s="24">
        <v>0</v>
      </c>
      <c r="K201" s="24">
        <v>52</v>
      </c>
      <c r="L201" s="24">
        <v>-3</v>
      </c>
      <c r="M201" s="24">
        <v>-179</v>
      </c>
      <c r="N201" s="24">
        <v>-1</v>
      </c>
      <c r="O201" s="24">
        <v>0</v>
      </c>
      <c r="P201" s="24">
        <v>3</v>
      </c>
      <c r="Q201" s="24">
        <v>78</v>
      </c>
    </row>
    <row r="202" spans="2:17">
      <c r="B202" s="23">
        <v>44135</v>
      </c>
      <c r="C202" s="24">
        <v>101</v>
      </c>
      <c r="D202" s="24">
        <v>0</v>
      </c>
      <c r="E202" s="24">
        <v>0</v>
      </c>
      <c r="F202" s="24">
        <v>172</v>
      </c>
      <c r="G202" s="24">
        <v>4</v>
      </c>
      <c r="H202" s="24">
        <v>0</v>
      </c>
      <c r="I202" s="24">
        <v>-239</v>
      </c>
      <c r="J202" s="24">
        <v>0</v>
      </c>
      <c r="K202" s="24">
        <v>179</v>
      </c>
      <c r="L202" s="24">
        <v>-23</v>
      </c>
      <c r="M202" s="24">
        <v>-183</v>
      </c>
      <c r="N202" s="24">
        <v>-1</v>
      </c>
      <c r="O202" s="24">
        <v>-2</v>
      </c>
      <c r="P202" s="24">
        <v>0</v>
      </c>
      <c r="Q202" s="24">
        <v>-8</v>
      </c>
    </row>
    <row r="203" spans="2:17">
      <c r="B203" s="23">
        <v>44165</v>
      </c>
      <c r="C203" s="24">
        <v>118</v>
      </c>
      <c r="D203" s="24">
        <v>0</v>
      </c>
      <c r="E203" s="24">
        <v>0</v>
      </c>
      <c r="F203" s="24">
        <v>177</v>
      </c>
      <c r="G203" s="24">
        <v>1</v>
      </c>
      <c r="H203" s="24">
        <v>0</v>
      </c>
      <c r="I203" s="24">
        <v>-90</v>
      </c>
      <c r="J203" s="24">
        <v>0</v>
      </c>
      <c r="K203" s="24">
        <v>-158</v>
      </c>
      <c r="L203" s="24">
        <v>-4</v>
      </c>
      <c r="M203" s="24">
        <v>-100</v>
      </c>
      <c r="N203" s="24">
        <v>-1</v>
      </c>
      <c r="O203" s="24">
        <v>0</v>
      </c>
      <c r="P203" s="24">
        <v>1</v>
      </c>
      <c r="Q203" s="24">
        <v>56</v>
      </c>
    </row>
    <row r="204" spans="2:17">
      <c r="B204" s="23">
        <v>44196</v>
      </c>
      <c r="C204" s="24">
        <v>-2</v>
      </c>
      <c r="D204" s="24">
        <v>0</v>
      </c>
      <c r="E204" s="24">
        <v>0</v>
      </c>
      <c r="F204" s="24">
        <v>93</v>
      </c>
      <c r="G204" s="24">
        <v>1</v>
      </c>
      <c r="H204" s="24">
        <v>0</v>
      </c>
      <c r="I204" s="24">
        <v>-315</v>
      </c>
      <c r="J204" s="24">
        <v>0</v>
      </c>
      <c r="K204" s="24">
        <v>536</v>
      </c>
      <c r="L204" s="24">
        <v>2</v>
      </c>
      <c r="M204" s="24">
        <v>-281</v>
      </c>
      <c r="N204" s="24">
        <v>0</v>
      </c>
      <c r="O204" s="24">
        <v>0</v>
      </c>
      <c r="P204" s="24">
        <v>-32</v>
      </c>
      <c r="Q204" s="24">
        <v>-2</v>
      </c>
    </row>
    <row r="205" spans="2:17">
      <c r="B205" s="23">
        <v>44227</v>
      </c>
      <c r="C205" s="24">
        <v>58</v>
      </c>
      <c r="D205" s="24">
        <v>0</v>
      </c>
      <c r="E205" s="24">
        <v>0</v>
      </c>
      <c r="F205" s="24">
        <v>11</v>
      </c>
      <c r="G205" s="24">
        <v>-17</v>
      </c>
      <c r="H205" s="24">
        <v>0</v>
      </c>
      <c r="I205" s="24">
        <v>-235</v>
      </c>
      <c r="J205" s="24">
        <v>0</v>
      </c>
      <c r="K205" s="24">
        <v>369</v>
      </c>
      <c r="L205" s="24">
        <v>-23</v>
      </c>
      <c r="M205" s="24">
        <v>-141</v>
      </c>
      <c r="N205" s="24">
        <v>0</v>
      </c>
      <c r="O205" s="24">
        <v>-2</v>
      </c>
      <c r="P205" s="24">
        <v>-14</v>
      </c>
      <c r="Q205" s="24">
        <v>-6</v>
      </c>
    </row>
    <row r="206" spans="2:17">
      <c r="B206" s="23">
        <v>44255</v>
      </c>
      <c r="C206" s="24">
        <v>285</v>
      </c>
      <c r="D206" s="24">
        <v>0</v>
      </c>
      <c r="E206" s="24">
        <v>0</v>
      </c>
      <c r="F206" s="24">
        <v>72</v>
      </c>
      <c r="G206" s="24">
        <v>-1</v>
      </c>
      <c r="H206" s="24">
        <v>0</v>
      </c>
      <c r="I206" s="24">
        <v>-294</v>
      </c>
      <c r="J206" s="24">
        <v>0</v>
      </c>
      <c r="K206" s="24">
        <v>108</v>
      </c>
      <c r="L206" s="24">
        <v>-11</v>
      </c>
      <c r="M206" s="24">
        <v>-124</v>
      </c>
      <c r="N206" s="24">
        <v>0</v>
      </c>
      <c r="O206" s="24">
        <v>0</v>
      </c>
      <c r="P206" s="24">
        <v>-31</v>
      </c>
      <c r="Q206" s="24">
        <v>-4</v>
      </c>
    </row>
    <row r="207" spans="2:17">
      <c r="B207" s="23">
        <v>44286</v>
      </c>
      <c r="C207" s="24">
        <v>9</v>
      </c>
      <c r="D207" s="24">
        <v>0</v>
      </c>
      <c r="E207" s="24">
        <v>0</v>
      </c>
      <c r="F207" s="24">
        <v>188</v>
      </c>
      <c r="G207" s="24">
        <v>21</v>
      </c>
      <c r="H207" s="24">
        <v>0</v>
      </c>
      <c r="I207" s="24">
        <v>-278</v>
      </c>
      <c r="J207" s="24">
        <v>0</v>
      </c>
      <c r="K207" s="24">
        <v>146</v>
      </c>
      <c r="L207" s="24">
        <v>-12</v>
      </c>
      <c r="M207" s="24">
        <v>-45</v>
      </c>
      <c r="N207" s="24">
        <v>0</v>
      </c>
      <c r="O207" s="24">
        <v>-1</v>
      </c>
      <c r="P207" s="24">
        <v>-21</v>
      </c>
      <c r="Q207" s="24">
        <v>-7</v>
      </c>
    </row>
    <row r="208" spans="2:17">
      <c r="B208" s="23">
        <v>44316</v>
      </c>
      <c r="C208" s="24">
        <v>179</v>
      </c>
      <c r="D208" s="24">
        <v>0</v>
      </c>
      <c r="E208" s="24">
        <v>0</v>
      </c>
      <c r="F208" s="24">
        <v>-145</v>
      </c>
      <c r="G208" s="24">
        <v>115</v>
      </c>
      <c r="H208" s="24">
        <v>0</v>
      </c>
      <c r="I208" s="24">
        <v>-364</v>
      </c>
      <c r="J208" s="24">
        <v>0</v>
      </c>
      <c r="K208" s="24">
        <v>193</v>
      </c>
      <c r="L208" s="24">
        <v>71</v>
      </c>
      <c r="M208" s="24">
        <v>-214</v>
      </c>
      <c r="N208" s="24">
        <v>0</v>
      </c>
      <c r="O208" s="24">
        <v>0</v>
      </c>
      <c r="P208" s="24">
        <v>174</v>
      </c>
      <c r="Q208" s="24">
        <v>-9</v>
      </c>
    </row>
    <row r="209" spans="2:17">
      <c r="B209" s="23">
        <v>44347</v>
      </c>
      <c r="C209" s="24">
        <v>131</v>
      </c>
      <c r="D209" s="24">
        <v>0</v>
      </c>
      <c r="E209" s="24">
        <v>0</v>
      </c>
      <c r="F209" s="24">
        <v>-172</v>
      </c>
      <c r="G209" s="24">
        <v>77</v>
      </c>
      <c r="H209" s="24">
        <v>0</v>
      </c>
      <c r="I209" s="24">
        <v>-278</v>
      </c>
      <c r="J209" s="24">
        <v>0</v>
      </c>
      <c r="K209" s="24">
        <v>236</v>
      </c>
      <c r="L209" s="24">
        <v>82</v>
      </c>
      <c r="M209" s="24">
        <v>-86</v>
      </c>
      <c r="N209" s="24">
        <v>0</v>
      </c>
      <c r="O209" s="24">
        <v>0</v>
      </c>
      <c r="P209" s="24">
        <v>17</v>
      </c>
      <c r="Q209" s="24">
        <v>-7</v>
      </c>
    </row>
    <row r="210" spans="2:17">
      <c r="B210" s="23">
        <v>44377</v>
      </c>
      <c r="C210" s="24">
        <v>10</v>
      </c>
      <c r="D210" s="24">
        <v>0</v>
      </c>
      <c r="E210" s="24">
        <v>0</v>
      </c>
      <c r="F210" s="24">
        <v>5</v>
      </c>
      <c r="G210" s="24">
        <v>84</v>
      </c>
      <c r="H210" s="24">
        <v>0</v>
      </c>
      <c r="I210" s="24">
        <v>-245</v>
      </c>
      <c r="J210" s="24">
        <v>0</v>
      </c>
      <c r="K210" s="24">
        <v>-20</v>
      </c>
      <c r="L210" s="24">
        <v>46</v>
      </c>
      <c r="M210" s="24">
        <v>-208</v>
      </c>
      <c r="N210" s="24">
        <v>0</v>
      </c>
      <c r="O210" s="24">
        <v>-1</v>
      </c>
      <c r="P210" s="24">
        <v>-52</v>
      </c>
      <c r="Q210" s="24">
        <v>381</v>
      </c>
    </row>
    <row r="211" spans="2:17">
      <c r="B211" s="23">
        <v>44408</v>
      </c>
      <c r="C211" s="24">
        <v>213</v>
      </c>
      <c r="D211" s="24">
        <v>0</v>
      </c>
      <c r="E211" s="24">
        <v>0</v>
      </c>
      <c r="F211" s="24">
        <v>-179</v>
      </c>
      <c r="G211" s="24">
        <v>167</v>
      </c>
      <c r="H211" s="24">
        <v>0</v>
      </c>
      <c r="I211" s="24">
        <v>-358</v>
      </c>
      <c r="J211" s="24">
        <v>0</v>
      </c>
      <c r="K211" s="24">
        <v>261</v>
      </c>
      <c r="L211" s="24">
        <v>37</v>
      </c>
      <c r="M211" s="24">
        <v>-120</v>
      </c>
      <c r="N211" s="24">
        <v>0</v>
      </c>
      <c r="O211" s="24">
        <v>-1</v>
      </c>
      <c r="P211" s="24">
        <v>-21</v>
      </c>
      <c r="Q211" s="24">
        <v>1</v>
      </c>
    </row>
    <row r="212" spans="2:17">
      <c r="B212" s="23">
        <v>44439</v>
      </c>
      <c r="C212" s="24">
        <v>143</v>
      </c>
      <c r="D212" s="24">
        <v>0</v>
      </c>
      <c r="E212" s="24">
        <v>0</v>
      </c>
      <c r="F212" s="24">
        <v>-167</v>
      </c>
      <c r="G212" s="24">
        <v>48</v>
      </c>
      <c r="H212" s="24">
        <v>0</v>
      </c>
      <c r="I212" s="24">
        <v>-333</v>
      </c>
      <c r="J212" s="24">
        <v>0</v>
      </c>
      <c r="K212" s="24">
        <v>254</v>
      </c>
      <c r="L212" s="24">
        <v>8</v>
      </c>
      <c r="M212" s="24">
        <v>-147</v>
      </c>
      <c r="N212" s="24">
        <v>-1</v>
      </c>
      <c r="O212" s="24">
        <v>0</v>
      </c>
      <c r="P212" s="24">
        <v>-11</v>
      </c>
      <c r="Q212" s="24">
        <v>206</v>
      </c>
    </row>
    <row r="213" spans="2:17">
      <c r="B213" s="23">
        <v>44469</v>
      </c>
      <c r="C213" s="24">
        <v>-5</v>
      </c>
      <c r="D213" s="24">
        <v>0</v>
      </c>
      <c r="E213" s="24">
        <v>0</v>
      </c>
      <c r="F213" s="24">
        <v>263</v>
      </c>
      <c r="G213" s="24">
        <v>188</v>
      </c>
      <c r="H213" s="24">
        <v>0</v>
      </c>
      <c r="I213" s="24">
        <v>-654</v>
      </c>
      <c r="J213" s="24">
        <v>0</v>
      </c>
      <c r="K213" s="24">
        <v>550</v>
      </c>
      <c r="L213" s="24">
        <v>62</v>
      </c>
      <c r="M213" s="24">
        <v>-341</v>
      </c>
      <c r="N213" s="24">
        <v>0</v>
      </c>
      <c r="O213" s="24">
        <v>-13</v>
      </c>
      <c r="P213" s="24">
        <v>-48</v>
      </c>
      <c r="Q213" s="24">
        <v>-2</v>
      </c>
    </row>
    <row r="214" spans="2:17">
      <c r="B214" s="23">
        <v>44500</v>
      </c>
      <c r="C214" s="24">
        <v>26</v>
      </c>
      <c r="D214" s="24">
        <v>0</v>
      </c>
      <c r="E214" s="24">
        <v>0</v>
      </c>
      <c r="F214" s="24">
        <v>-124</v>
      </c>
      <c r="G214" s="24">
        <v>253</v>
      </c>
      <c r="H214" s="24">
        <v>0</v>
      </c>
      <c r="I214" s="24">
        <v>-225</v>
      </c>
      <c r="J214" s="24">
        <v>0</v>
      </c>
      <c r="K214" s="24">
        <v>428</v>
      </c>
      <c r="L214" s="24">
        <v>55</v>
      </c>
      <c r="M214" s="24">
        <v>-376</v>
      </c>
      <c r="N214" s="24">
        <v>0</v>
      </c>
      <c r="O214" s="24">
        <v>-2</v>
      </c>
      <c r="P214" s="24">
        <v>-23</v>
      </c>
      <c r="Q214" s="24">
        <v>-12</v>
      </c>
    </row>
    <row r="215" spans="2:17">
      <c r="B215" s="23">
        <v>44530</v>
      </c>
      <c r="C215" s="24">
        <v>133</v>
      </c>
      <c r="D215" s="24">
        <v>0</v>
      </c>
      <c r="E215" s="24">
        <v>0</v>
      </c>
      <c r="F215" s="24">
        <v>-337</v>
      </c>
      <c r="G215" s="24">
        <v>162</v>
      </c>
      <c r="H215" s="24">
        <v>0</v>
      </c>
      <c r="I215" s="24">
        <v>-66</v>
      </c>
      <c r="J215" s="24">
        <v>0</v>
      </c>
      <c r="K215" s="24">
        <v>167</v>
      </c>
      <c r="L215" s="24">
        <v>55</v>
      </c>
      <c r="M215" s="24">
        <v>-95</v>
      </c>
      <c r="N215" s="24">
        <v>-2</v>
      </c>
      <c r="O215" s="24">
        <v>-2</v>
      </c>
      <c r="P215" s="24">
        <v>-29</v>
      </c>
      <c r="Q215" s="24">
        <v>14</v>
      </c>
    </row>
    <row r="216" spans="2:17">
      <c r="B216" s="23">
        <v>44561</v>
      </c>
      <c r="C216" s="24">
        <v>130</v>
      </c>
      <c r="D216" s="24">
        <v>0</v>
      </c>
      <c r="E216" s="24">
        <v>0</v>
      </c>
      <c r="F216" s="24">
        <v>-336</v>
      </c>
      <c r="G216" s="24">
        <v>159</v>
      </c>
      <c r="H216" s="24">
        <v>0</v>
      </c>
      <c r="I216" s="24">
        <v>-262</v>
      </c>
      <c r="J216" s="24">
        <v>0</v>
      </c>
      <c r="K216" s="24">
        <v>193</v>
      </c>
      <c r="L216" s="24">
        <v>66</v>
      </c>
      <c r="M216" s="24">
        <v>-248</v>
      </c>
      <c r="N216" s="24">
        <v>-1</v>
      </c>
      <c r="O216" s="24">
        <v>-1</v>
      </c>
      <c r="P216" s="24">
        <v>-23</v>
      </c>
      <c r="Q216" s="24">
        <v>323</v>
      </c>
    </row>
    <row r="217" spans="2:17">
      <c r="B217" s="23">
        <v>44592</v>
      </c>
      <c r="C217" s="24">
        <v>31</v>
      </c>
      <c r="D217" s="24">
        <v>0</v>
      </c>
      <c r="E217" s="24">
        <v>0</v>
      </c>
      <c r="F217" s="24">
        <v>-126</v>
      </c>
      <c r="G217" s="24">
        <v>50</v>
      </c>
      <c r="H217" s="24">
        <v>0</v>
      </c>
      <c r="I217" s="24">
        <v>-218</v>
      </c>
      <c r="J217" s="24">
        <v>0</v>
      </c>
      <c r="K217" s="24">
        <v>339</v>
      </c>
      <c r="L217" s="24">
        <v>26</v>
      </c>
      <c r="M217" s="24">
        <v>-79</v>
      </c>
      <c r="N217" s="24">
        <v>0</v>
      </c>
      <c r="O217" s="24">
        <v>0</v>
      </c>
      <c r="P217" s="24">
        <v>-20</v>
      </c>
      <c r="Q217" s="24">
        <v>-3</v>
      </c>
    </row>
    <row r="218" spans="2:17">
      <c r="B218" s="23">
        <v>44620</v>
      </c>
      <c r="C218" s="24">
        <v>346</v>
      </c>
      <c r="D218" s="24">
        <v>0</v>
      </c>
      <c r="E218" s="24">
        <v>0</v>
      </c>
      <c r="F218" s="24">
        <v>-345</v>
      </c>
      <c r="G218" s="24">
        <v>125</v>
      </c>
      <c r="H218" s="24">
        <v>0</v>
      </c>
      <c r="I218" s="24">
        <v>-150</v>
      </c>
      <c r="J218" s="24">
        <v>0</v>
      </c>
      <c r="K218" s="24">
        <v>-127</v>
      </c>
      <c r="L218" s="24">
        <v>-4</v>
      </c>
      <c r="M218" s="24">
        <v>-65</v>
      </c>
      <c r="N218" s="24">
        <v>0</v>
      </c>
      <c r="O218" s="24">
        <v>-1</v>
      </c>
      <c r="P218" s="24">
        <v>1</v>
      </c>
      <c r="Q218" s="24">
        <v>220</v>
      </c>
    </row>
    <row r="219" spans="2:17">
      <c r="B219" s="23">
        <v>44651</v>
      </c>
      <c r="C219" s="24">
        <v>320</v>
      </c>
      <c r="D219" s="24">
        <v>0</v>
      </c>
      <c r="E219" s="24">
        <v>0</v>
      </c>
      <c r="F219" s="24">
        <v>-27</v>
      </c>
      <c r="G219" s="24">
        <v>178</v>
      </c>
      <c r="H219" s="24">
        <v>0</v>
      </c>
      <c r="I219" s="24">
        <v>-150</v>
      </c>
      <c r="J219" s="24">
        <v>0</v>
      </c>
      <c r="K219" s="24">
        <v>-167</v>
      </c>
      <c r="L219" s="24">
        <v>15</v>
      </c>
      <c r="M219" s="24">
        <v>-126</v>
      </c>
      <c r="N219" s="24">
        <v>0</v>
      </c>
      <c r="O219" s="24">
        <v>0</v>
      </c>
      <c r="P219" s="24">
        <v>-38</v>
      </c>
      <c r="Q219" s="24">
        <v>-5</v>
      </c>
    </row>
    <row r="220" spans="2:17">
      <c r="B220" s="23">
        <v>44681</v>
      </c>
      <c r="C220" s="24">
        <v>-47</v>
      </c>
      <c r="D220" s="24">
        <v>0</v>
      </c>
      <c r="E220" s="24">
        <v>0</v>
      </c>
      <c r="F220" s="24">
        <v>61</v>
      </c>
      <c r="G220" s="24">
        <v>177</v>
      </c>
      <c r="H220" s="24">
        <v>0</v>
      </c>
      <c r="I220" s="24">
        <v>-266</v>
      </c>
      <c r="J220" s="24">
        <v>0</v>
      </c>
      <c r="K220" s="24">
        <v>79</v>
      </c>
      <c r="L220" s="24">
        <v>14</v>
      </c>
      <c r="M220" s="24">
        <v>-139</v>
      </c>
      <c r="N220" s="24">
        <v>0</v>
      </c>
      <c r="O220" s="24">
        <v>0</v>
      </c>
      <c r="P220" s="24">
        <v>-37</v>
      </c>
      <c r="Q220" s="24">
        <v>158</v>
      </c>
    </row>
    <row r="221" spans="2:17">
      <c r="B221" s="23">
        <v>44712</v>
      </c>
      <c r="C221" s="24">
        <v>138</v>
      </c>
      <c r="D221" s="24">
        <v>0</v>
      </c>
      <c r="E221" s="24">
        <v>0</v>
      </c>
      <c r="F221" s="24">
        <v>-117</v>
      </c>
      <c r="G221" s="24">
        <v>141</v>
      </c>
      <c r="H221" s="24">
        <v>0</v>
      </c>
      <c r="I221" s="24">
        <v>-397</v>
      </c>
      <c r="J221" s="24">
        <v>0</v>
      </c>
      <c r="K221" s="24">
        <v>252</v>
      </c>
      <c r="L221" s="24">
        <v>45</v>
      </c>
      <c r="M221" s="24">
        <v>-34</v>
      </c>
      <c r="N221" s="24">
        <v>-1</v>
      </c>
      <c r="O221" s="24">
        <v>-1</v>
      </c>
      <c r="P221" s="24">
        <v>-20</v>
      </c>
      <c r="Q221" s="24">
        <v>-6</v>
      </c>
    </row>
    <row r="222" spans="2:17">
      <c r="B222" s="23">
        <v>44742</v>
      </c>
      <c r="C222" s="24">
        <v>138</v>
      </c>
      <c r="D222" s="24">
        <v>0</v>
      </c>
      <c r="E222" s="24">
        <v>0</v>
      </c>
      <c r="F222" s="24">
        <v>-117</v>
      </c>
      <c r="G222" s="24">
        <v>141</v>
      </c>
      <c r="H222" s="24">
        <v>0</v>
      </c>
      <c r="I222" s="24">
        <v>-397</v>
      </c>
      <c r="J222" s="24">
        <v>0</v>
      </c>
      <c r="K222" s="24">
        <v>252</v>
      </c>
      <c r="L222" s="24">
        <v>45</v>
      </c>
      <c r="M222" s="24">
        <v>-34</v>
      </c>
      <c r="N222" s="24">
        <v>-1</v>
      </c>
      <c r="O222" s="24">
        <v>-1</v>
      </c>
      <c r="P222" s="24">
        <v>-20</v>
      </c>
      <c r="Q222" s="24">
        <v>-6</v>
      </c>
    </row>
    <row r="223" spans="2:17">
      <c r="B223" s="23">
        <v>44773</v>
      </c>
      <c r="C223" s="24">
        <v>41</v>
      </c>
      <c r="D223" s="24">
        <v>0</v>
      </c>
      <c r="E223" s="24">
        <v>0</v>
      </c>
      <c r="F223" s="24">
        <v>-2578</v>
      </c>
      <c r="G223" s="24">
        <v>94</v>
      </c>
      <c r="H223" s="24">
        <v>0</v>
      </c>
      <c r="I223" s="24">
        <v>-3994</v>
      </c>
      <c r="J223" s="24">
        <v>0</v>
      </c>
      <c r="K223" s="24">
        <v>-1695</v>
      </c>
      <c r="L223" s="24">
        <v>-8</v>
      </c>
      <c r="M223" s="24">
        <v>-2286</v>
      </c>
      <c r="N223" s="24">
        <v>0</v>
      </c>
      <c r="O223" s="24">
        <v>-6</v>
      </c>
      <c r="P223" s="24">
        <v>10237</v>
      </c>
      <c r="Q223" s="24">
        <v>195</v>
      </c>
    </row>
    <row r="224" spans="2:17">
      <c r="B224" s="23">
        <v>44804</v>
      </c>
      <c r="C224" s="24">
        <v>64</v>
      </c>
      <c r="D224" s="24">
        <v>0</v>
      </c>
      <c r="E224" s="24">
        <v>0</v>
      </c>
      <c r="F224" s="24">
        <v>-488</v>
      </c>
      <c r="G224" s="24">
        <v>109</v>
      </c>
      <c r="H224" s="24">
        <v>0</v>
      </c>
      <c r="I224" s="24">
        <v>-385</v>
      </c>
      <c r="J224" s="24">
        <v>0</v>
      </c>
      <c r="K224" s="24">
        <v>56</v>
      </c>
      <c r="L224" s="24">
        <v>1</v>
      </c>
      <c r="M224" s="24">
        <v>-48</v>
      </c>
      <c r="N224" s="24">
        <v>-2</v>
      </c>
      <c r="O224" s="24">
        <v>-1</v>
      </c>
      <c r="P224" s="24">
        <v>609</v>
      </c>
      <c r="Q224" s="24">
        <v>85</v>
      </c>
    </row>
    <row r="225" spans="2:17">
      <c r="B225" s="23">
        <v>44834</v>
      </c>
      <c r="C225" s="24">
        <v>84</v>
      </c>
      <c r="D225" s="24">
        <v>0</v>
      </c>
      <c r="E225" s="24">
        <v>0</v>
      </c>
      <c r="F225" s="24">
        <v>-43</v>
      </c>
      <c r="G225" s="24">
        <v>103</v>
      </c>
      <c r="H225" s="24">
        <v>0</v>
      </c>
      <c r="I225" s="24">
        <v>-239</v>
      </c>
      <c r="J225" s="24">
        <v>0</v>
      </c>
      <c r="K225" s="24">
        <v>120</v>
      </c>
      <c r="L225" s="24">
        <v>20</v>
      </c>
      <c r="M225" s="24">
        <v>-66</v>
      </c>
      <c r="N225" s="24">
        <v>0</v>
      </c>
      <c r="O225" s="24">
        <v>-1</v>
      </c>
      <c r="P225" s="24">
        <v>25</v>
      </c>
      <c r="Q225" s="24">
        <v>-3</v>
      </c>
    </row>
    <row r="226" spans="2:17">
      <c r="B226" s="23">
        <v>44865</v>
      </c>
      <c r="C226" s="24">
        <v>67</v>
      </c>
      <c r="D226" s="24">
        <v>0</v>
      </c>
      <c r="E226" s="24">
        <v>0</v>
      </c>
      <c r="F226" s="24">
        <v>35</v>
      </c>
      <c r="G226" s="24">
        <v>48</v>
      </c>
      <c r="H226" s="24">
        <v>0</v>
      </c>
      <c r="I226" s="24">
        <v>-92</v>
      </c>
      <c r="J226" s="24">
        <v>0</v>
      </c>
      <c r="K226" s="24">
        <v>78</v>
      </c>
      <c r="L226" s="24">
        <v>-5</v>
      </c>
      <c r="M226" s="24">
        <v>-127</v>
      </c>
      <c r="N226" s="24">
        <v>0</v>
      </c>
      <c r="O226" s="24">
        <v>-1</v>
      </c>
      <c r="P226" s="24">
        <v>1</v>
      </c>
      <c r="Q226" s="24">
        <v>-4</v>
      </c>
    </row>
    <row r="227" spans="2:17">
      <c r="B227" s="23">
        <v>44895</v>
      </c>
      <c r="C227" s="24">
        <v>91</v>
      </c>
      <c r="D227" s="24">
        <v>0</v>
      </c>
      <c r="E227" s="24">
        <v>0</v>
      </c>
      <c r="F227" s="24">
        <v>-250</v>
      </c>
      <c r="G227" s="24">
        <v>218</v>
      </c>
      <c r="H227" s="24">
        <v>0</v>
      </c>
      <c r="I227" s="24">
        <v>-529</v>
      </c>
      <c r="J227" s="24">
        <v>0</v>
      </c>
      <c r="K227" s="24">
        <v>287</v>
      </c>
      <c r="L227" s="24">
        <v>8</v>
      </c>
      <c r="M227" s="24">
        <v>-441</v>
      </c>
      <c r="N227" s="24">
        <v>0</v>
      </c>
      <c r="O227" s="24">
        <v>-2</v>
      </c>
      <c r="P227" s="24">
        <v>588</v>
      </c>
      <c r="Q227" s="24">
        <v>30</v>
      </c>
    </row>
    <row r="228" spans="2:17">
      <c r="B228" s="23">
        <v>44926</v>
      </c>
      <c r="C228" s="24">
        <v>62</v>
      </c>
      <c r="D228" s="24">
        <v>0</v>
      </c>
      <c r="E228" s="24">
        <v>0</v>
      </c>
      <c r="F228" s="24">
        <v>-317</v>
      </c>
      <c r="G228" s="24">
        <v>181</v>
      </c>
      <c r="H228" s="24">
        <v>0</v>
      </c>
      <c r="I228" s="24">
        <v>-323</v>
      </c>
      <c r="J228" s="24">
        <v>0</v>
      </c>
      <c r="K228" s="24">
        <v>91</v>
      </c>
      <c r="L228" s="24">
        <v>-4</v>
      </c>
      <c r="M228" s="24">
        <v>-65</v>
      </c>
      <c r="N228" s="24">
        <v>-2</v>
      </c>
      <c r="O228" s="24">
        <v>0</v>
      </c>
      <c r="P228" s="24">
        <v>258</v>
      </c>
      <c r="Q228" s="24">
        <v>119</v>
      </c>
    </row>
    <row r="229" spans="2:17">
      <c r="B229" s="23">
        <v>44957</v>
      </c>
      <c r="C229" s="24">
        <v>10</v>
      </c>
      <c r="D229" s="24">
        <v>0</v>
      </c>
      <c r="E229" s="24">
        <v>0</v>
      </c>
      <c r="F229" s="24">
        <v>-150</v>
      </c>
      <c r="G229" s="24">
        <v>7</v>
      </c>
      <c r="H229" s="24">
        <v>0</v>
      </c>
      <c r="I229" s="24">
        <v>-367</v>
      </c>
      <c r="J229" s="24">
        <v>0</v>
      </c>
      <c r="K229" s="24">
        <v>136</v>
      </c>
      <c r="L229" s="24">
        <v>10</v>
      </c>
      <c r="M229" s="24">
        <v>-72</v>
      </c>
      <c r="N229" s="24">
        <v>-1</v>
      </c>
      <c r="O229" s="24">
        <v>0</v>
      </c>
      <c r="P229" s="24">
        <v>218</v>
      </c>
      <c r="Q229" s="24">
        <v>209</v>
      </c>
    </row>
    <row r="230" spans="2:17">
      <c r="B230" s="23">
        <v>44985</v>
      </c>
      <c r="C230" s="24">
        <v>633</v>
      </c>
      <c r="D230" s="24">
        <v>0</v>
      </c>
      <c r="E230" s="24">
        <v>0</v>
      </c>
      <c r="F230" s="24">
        <v>-509</v>
      </c>
      <c r="G230" s="24">
        <v>77</v>
      </c>
      <c r="H230" s="24">
        <v>0</v>
      </c>
      <c r="I230" s="24">
        <v>-67</v>
      </c>
      <c r="J230" s="24">
        <v>0</v>
      </c>
      <c r="K230" s="24">
        <v>-64</v>
      </c>
      <c r="L230" s="24">
        <v>-6</v>
      </c>
      <c r="M230" s="24">
        <v>-203</v>
      </c>
      <c r="N230" s="24">
        <v>0</v>
      </c>
      <c r="O230" s="24">
        <v>-2</v>
      </c>
      <c r="P230" s="24">
        <v>141</v>
      </c>
      <c r="Q230" s="24">
        <v>0</v>
      </c>
    </row>
    <row r="231" spans="2:17">
      <c r="B231" s="23">
        <v>45016</v>
      </c>
      <c r="C231" s="24">
        <v>431</v>
      </c>
      <c r="D231" s="24">
        <v>0</v>
      </c>
      <c r="E231" s="24">
        <v>0</v>
      </c>
      <c r="F231" s="24">
        <v>-230</v>
      </c>
      <c r="G231" s="24">
        <v>317</v>
      </c>
      <c r="H231" s="24">
        <v>0</v>
      </c>
      <c r="I231" s="24">
        <v>-531</v>
      </c>
      <c r="J231" s="24">
        <v>0</v>
      </c>
      <c r="K231" s="24">
        <v>170</v>
      </c>
      <c r="L231" s="24">
        <v>25</v>
      </c>
      <c r="M231" s="24">
        <v>-418</v>
      </c>
      <c r="N231" s="24">
        <v>0</v>
      </c>
      <c r="O231" s="24">
        <v>0</v>
      </c>
      <c r="P231" s="24">
        <v>79</v>
      </c>
      <c r="Q231" s="24">
        <v>157</v>
      </c>
    </row>
    <row r="232" spans="2:17">
      <c r="B232" s="23">
        <v>45046</v>
      </c>
      <c r="C232" s="24">
        <v>410</v>
      </c>
      <c r="D232" s="24">
        <v>0</v>
      </c>
      <c r="E232" s="24">
        <v>0</v>
      </c>
      <c r="F232" s="24">
        <v>-477</v>
      </c>
      <c r="G232" s="24">
        <v>191</v>
      </c>
      <c r="H232" s="24">
        <v>0</v>
      </c>
      <c r="I232" s="24">
        <v>-270</v>
      </c>
      <c r="J232" s="24">
        <v>0</v>
      </c>
      <c r="K232" s="24">
        <v>286</v>
      </c>
      <c r="L232" s="24">
        <v>20</v>
      </c>
      <c r="M232" s="24">
        <v>-160</v>
      </c>
      <c r="N232" s="24">
        <v>-2</v>
      </c>
      <c r="O232" s="24">
        <v>0</v>
      </c>
      <c r="P232" s="24">
        <v>6</v>
      </c>
      <c r="Q232" s="24">
        <v>-4</v>
      </c>
    </row>
    <row r="233" spans="2:17">
      <c r="B233" s="23">
        <v>45077</v>
      </c>
      <c r="C233" s="24">
        <v>317</v>
      </c>
      <c r="D233" s="24">
        <v>0</v>
      </c>
      <c r="E233" s="24">
        <v>0</v>
      </c>
      <c r="F233" s="24">
        <v>-261</v>
      </c>
      <c r="G233" s="24">
        <v>128</v>
      </c>
      <c r="H233" s="24">
        <v>0</v>
      </c>
      <c r="I233" s="24">
        <v>-566</v>
      </c>
      <c r="J233" s="24">
        <v>0</v>
      </c>
      <c r="K233" s="24">
        <v>270</v>
      </c>
      <c r="L233" s="24">
        <v>3</v>
      </c>
      <c r="M233" s="24">
        <v>-81</v>
      </c>
      <c r="N233" s="24">
        <v>0</v>
      </c>
      <c r="O233" s="24">
        <v>-2</v>
      </c>
      <c r="P233" s="24">
        <v>32</v>
      </c>
      <c r="Q233" s="24">
        <v>160</v>
      </c>
    </row>
    <row r="234" spans="2:17">
      <c r="B234" s="23">
        <v>45107</v>
      </c>
      <c r="C234" s="24">
        <v>200</v>
      </c>
      <c r="D234" s="24">
        <v>0</v>
      </c>
      <c r="E234" s="24">
        <v>0</v>
      </c>
      <c r="F234" s="24">
        <v>-504</v>
      </c>
      <c r="G234" s="24">
        <v>162</v>
      </c>
      <c r="H234" s="24">
        <v>0</v>
      </c>
      <c r="I234" s="24">
        <v>-410</v>
      </c>
      <c r="J234" s="24">
        <v>0</v>
      </c>
      <c r="K234" s="24">
        <v>937</v>
      </c>
      <c r="L234" s="24">
        <v>20</v>
      </c>
      <c r="M234" s="24">
        <v>-434</v>
      </c>
      <c r="N234" s="24">
        <v>0</v>
      </c>
      <c r="O234" s="24">
        <v>-1</v>
      </c>
      <c r="P234" s="24">
        <v>39</v>
      </c>
      <c r="Q234" s="24">
        <v>-9</v>
      </c>
    </row>
    <row r="235" spans="2:17">
      <c r="B235" s="23">
        <v>45138</v>
      </c>
      <c r="C235" s="24">
        <v>358</v>
      </c>
      <c r="D235" s="24">
        <v>0</v>
      </c>
      <c r="E235" s="24">
        <v>0</v>
      </c>
      <c r="F235" s="24">
        <v>-573</v>
      </c>
      <c r="G235" s="24">
        <v>122</v>
      </c>
      <c r="H235" s="24">
        <v>0</v>
      </c>
      <c r="I235" s="24">
        <v>-273</v>
      </c>
      <c r="J235" s="24">
        <v>0</v>
      </c>
      <c r="K235" s="24">
        <v>602</v>
      </c>
      <c r="L235" s="24">
        <v>-3</v>
      </c>
      <c r="M235" s="24">
        <v>-481</v>
      </c>
      <c r="N235" s="24">
        <v>0</v>
      </c>
      <c r="O235" s="24">
        <v>0</v>
      </c>
      <c r="P235" s="24">
        <v>-10</v>
      </c>
      <c r="Q235" s="24">
        <v>258</v>
      </c>
    </row>
    <row r="236" spans="2:17">
      <c r="B236" s="23">
        <v>45169</v>
      </c>
      <c r="C236" s="24">
        <v>218</v>
      </c>
      <c r="D236" s="24">
        <v>0</v>
      </c>
      <c r="E236" s="24">
        <v>0</v>
      </c>
      <c r="F236" s="24">
        <v>-780</v>
      </c>
      <c r="G236" s="24">
        <v>181</v>
      </c>
      <c r="H236" s="24">
        <v>0</v>
      </c>
      <c r="I236" s="24">
        <v>-460</v>
      </c>
      <c r="J236" s="24">
        <v>0</v>
      </c>
      <c r="K236" s="24">
        <v>1345</v>
      </c>
      <c r="L236" s="24">
        <v>7</v>
      </c>
      <c r="M236" s="24">
        <v>-491</v>
      </c>
      <c r="N236" s="24">
        <v>0</v>
      </c>
      <c r="O236" s="24">
        <v>0</v>
      </c>
      <c r="P236" s="24">
        <v>-15</v>
      </c>
      <c r="Q236" s="24">
        <v>-5</v>
      </c>
    </row>
    <row r="237" spans="2:17">
      <c r="B237" s="23">
        <v>45199</v>
      </c>
      <c r="C237" s="24">
        <v>165</v>
      </c>
      <c r="D237" s="24">
        <v>0</v>
      </c>
      <c r="E237" s="24">
        <v>0</v>
      </c>
      <c r="F237" s="24">
        <v>-423</v>
      </c>
      <c r="G237" s="24">
        <v>-269</v>
      </c>
      <c r="H237" s="24">
        <v>0</v>
      </c>
      <c r="I237" s="24">
        <v>-112</v>
      </c>
      <c r="J237" s="24">
        <v>0</v>
      </c>
      <c r="K237" s="24">
        <v>880</v>
      </c>
      <c r="L237" s="24">
        <v>-4</v>
      </c>
      <c r="M237" s="24">
        <v>-243</v>
      </c>
      <c r="N237" s="24">
        <v>0</v>
      </c>
      <c r="O237" s="24">
        <v>0</v>
      </c>
      <c r="P237" s="24">
        <v>-21</v>
      </c>
      <c r="Q237" s="24">
        <v>27</v>
      </c>
    </row>
    <row r="238" spans="2:17">
      <c r="B238" s="23">
        <v>45230</v>
      </c>
      <c r="C238" s="24">
        <v>34</v>
      </c>
      <c r="D238" s="24">
        <v>0</v>
      </c>
      <c r="E238" s="24">
        <v>0</v>
      </c>
      <c r="F238" s="24">
        <v>-1536</v>
      </c>
      <c r="G238" s="24">
        <v>46</v>
      </c>
      <c r="H238" s="24">
        <v>0</v>
      </c>
      <c r="I238" s="24">
        <v>-917</v>
      </c>
      <c r="J238" s="24">
        <v>0</v>
      </c>
      <c r="K238" s="24">
        <v>104</v>
      </c>
      <c r="L238" s="24">
        <v>-19</v>
      </c>
      <c r="M238" s="24">
        <v>-963</v>
      </c>
      <c r="N238" s="24">
        <v>0</v>
      </c>
      <c r="O238" s="24">
        <v>0</v>
      </c>
      <c r="P238" s="24">
        <v>3272</v>
      </c>
      <c r="Q238" s="24">
        <v>-21</v>
      </c>
    </row>
    <row r="239" spans="2:17">
      <c r="B239" s="23">
        <v>45260</v>
      </c>
      <c r="C239" s="24">
        <v>55</v>
      </c>
      <c r="D239" s="24">
        <v>0</v>
      </c>
      <c r="E239" s="24">
        <v>0</v>
      </c>
      <c r="F239" s="24">
        <v>-1551</v>
      </c>
      <c r="G239" s="24">
        <v>53</v>
      </c>
      <c r="H239" s="24">
        <v>0</v>
      </c>
      <c r="I239" s="24">
        <v>-916</v>
      </c>
      <c r="J239" s="24">
        <v>0</v>
      </c>
      <c r="K239" s="24">
        <v>-92</v>
      </c>
      <c r="L239" s="24">
        <v>5</v>
      </c>
      <c r="M239" s="24">
        <v>-935</v>
      </c>
      <c r="N239" s="24">
        <v>0</v>
      </c>
      <c r="O239" s="24">
        <v>-2</v>
      </c>
      <c r="P239" s="24">
        <v>3360</v>
      </c>
      <c r="Q239" s="24">
        <v>23</v>
      </c>
    </row>
    <row r="240" spans="2:17">
      <c r="B240" s="23">
        <v>45291</v>
      </c>
      <c r="C240" s="24">
        <v>72</v>
      </c>
      <c r="D240" s="24">
        <v>0</v>
      </c>
      <c r="E240" s="24">
        <v>0</v>
      </c>
      <c r="F240" s="24">
        <v>-1471</v>
      </c>
      <c r="G240" s="24">
        <v>48</v>
      </c>
      <c r="H240" s="24">
        <v>0</v>
      </c>
      <c r="I240" s="24">
        <v>-621</v>
      </c>
      <c r="J240" s="24">
        <v>0</v>
      </c>
      <c r="K240" s="24">
        <v>-166</v>
      </c>
      <c r="L240" s="24">
        <v>0</v>
      </c>
      <c r="M240" s="24">
        <v>-374</v>
      </c>
      <c r="N240" s="24">
        <v>0</v>
      </c>
      <c r="O240" s="24">
        <v>0</v>
      </c>
      <c r="P240" s="24">
        <v>2519</v>
      </c>
      <c r="Q240" s="24">
        <v>-7</v>
      </c>
    </row>
    <row r="241" spans="2:17">
      <c r="B241" s="23">
        <v>45322</v>
      </c>
      <c r="C241" s="24">
        <v>41</v>
      </c>
      <c r="D241" s="24">
        <v>0</v>
      </c>
      <c r="E241" s="24">
        <v>0</v>
      </c>
      <c r="F241" s="24">
        <v>-185</v>
      </c>
      <c r="G241" s="24">
        <v>-12</v>
      </c>
      <c r="H241" s="24">
        <v>0</v>
      </c>
      <c r="I241" s="24">
        <v>-536</v>
      </c>
      <c r="J241" s="24">
        <v>0</v>
      </c>
      <c r="K241" s="24">
        <v>45</v>
      </c>
      <c r="L241" s="24">
        <v>-8</v>
      </c>
      <c r="M241" s="24">
        <v>-184</v>
      </c>
      <c r="N241" s="24">
        <v>0</v>
      </c>
      <c r="O241" s="24">
        <v>0</v>
      </c>
      <c r="P241" s="24">
        <v>804</v>
      </c>
      <c r="Q241" s="24">
        <v>35</v>
      </c>
    </row>
    <row r="242" spans="2:17">
      <c r="B242" s="23">
        <v>45351</v>
      </c>
      <c r="C242" s="24">
        <v>816</v>
      </c>
      <c r="D242" s="24">
        <v>0</v>
      </c>
      <c r="E242" s="24">
        <v>0</v>
      </c>
      <c r="F242" s="24">
        <v>-1497</v>
      </c>
      <c r="G242" s="24">
        <v>637</v>
      </c>
      <c r="H242" s="24">
        <v>0</v>
      </c>
      <c r="I242" s="24">
        <v>-773</v>
      </c>
      <c r="J242" s="24">
        <v>0</v>
      </c>
      <c r="K242" s="24">
        <v>416</v>
      </c>
      <c r="L242" s="24">
        <v>6</v>
      </c>
      <c r="M242" s="24">
        <v>38</v>
      </c>
      <c r="N242" s="24">
        <v>0</v>
      </c>
      <c r="O242" s="24">
        <v>0</v>
      </c>
      <c r="P242" s="24">
        <v>361</v>
      </c>
      <c r="Q242" s="24">
        <v>-4</v>
      </c>
    </row>
    <row r="243" spans="2:17">
      <c r="B243" s="23">
        <v>45382</v>
      </c>
      <c r="C243" s="24">
        <v>577</v>
      </c>
      <c r="D243" s="24">
        <v>0</v>
      </c>
      <c r="E243" s="24">
        <v>0</v>
      </c>
      <c r="F243" s="24">
        <v>-935</v>
      </c>
      <c r="G243" s="24">
        <v>-45</v>
      </c>
      <c r="H243" s="24">
        <v>0</v>
      </c>
      <c r="I243" s="24">
        <v>-1341</v>
      </c>
      <c r="J243" s="24">
        <v>0</v>
      </c>
      <c r="K243" s="24">
        <v>709</v>
      </c>
      <c r="L243" s="24">
        <v>8</v>
      </c>
      <c r="M243" s="24">
        <v>-286</v>
      </c>
      <c r="N243" s="24">
        <v>0</v>
      </c>
      <c r="O243" s="24">
        <v>-1</v>
      </c>
      <c r="P243" s="24">
        <v>713</v>
      </c>
      <c r="Q243" s="24">
        <v>601</v>
      </c>
    </row>
    <row r="244" spans="2:17">
      <c r="B244" s="23">
        <v>45412</v>
      </c>
      <c r="C244" s="24">
        <v>107</v>
      </c>
      <c r="D244" s="24">
        <v>0</v>
      </c>
      <c r="E244" s="24">
        <v>0</v>
      </c>
      <c r="F244" s="24">
        <v>138</v>
      </c>
      <c r="G244" s="24">
        <v>-108</v>
      </c>
      <c r="H244" s="24">
        <v>0</v>
      </c>
      <c r="I244" s="24">
        <v>-826</v>
      </c>
      <c r="J244" s="24">
        <v>0</v>
      </c>
      <c r="K244" s="24">
        <v>-427</v>
      </c>
      <c r="L244" s="24">
        <v>-10</v>
      </c>
      <c r="M244" s="24">
        <v>-237</v>
      </c>
      <c r="N244" s="24">
        <v>0</v>
      </c>
      <c r="O244" s="24">
        <v>0</v>
      </c>
      <c r="P244" s="24">
        <v>583</v>
      </c>
      <c r="Q244" s="24">
        <v>780</v>
      </c>
    </row>
    <row r="245" spans="2:17">
      <c r="B245" s="23">
        <v>45443</v>
      </c>
      <c r="C245" s="24">
        <v>279</v>
      </c>
      <c r="D245" s="24">
        <v>0</v>
      </c>
      <c r="E245" s="24">
        <v>0</v>
      </c>
      <c r="F245" s="24">
        <v>-243</v>
      </c>
      <c r="G245" s="24">
        <v>-134</v>
      </c>
      <c r="H245" s="24">
        <v>0</v>
      </c>
      <c r="I245" s="24">
        <v>-868</v>
      </c>
      <c r="J245" s="24">
        <v>0</v>
      </c>
      <c r="K245" s="24">
        <v>685</v>
      </c>
      <c r="L245" s="24">
        <v>5</v>
      </c>
      <c r="M245" s="24">
        <v>-250</v>
      </c>
      <c r="N245" s="24">
        <v>0</v>
      </c>
      <c r="O245" s="24">
        <v>0</v>
      </c>
      <c r="P245" s="24">
        <v>326</v>
      </c>
      <c r="Q245" s="24">
        <v>200</v>
      </c>
    </row>
    <row r="246" spans="2:17">
      <c r="B246" s="23">
        <v>45473</v>
      </c>
      <c r="C246" s="24">
        <v>273</v>
      </c>
      <c r="D246" s="24">
        <v>0</v>
      </c>
      <c r="E246" s="24">
        <v>0</v>
      </c>
      <c r="F246" s="24">
        <v>-123</v>
      </c>
      <c r="G246" s="24">
        <v>-115</v>
      </c>
      <c r="H246" s="24">
        <v>0</v>
      </c>
      <c r="I246" s="24">
        <v>-1206</v>
      </c>
      <c r="J246" s="24">
        <v>0</v>
      </c>
      <c r="K246" s="24">
        <v>1119</v>
      </c>
      <c r="L246" s="24">
        <v>8</v>
      </c>
      <c r="M246" s="24">
        <v>14</v>
      </c>
      <c r="N246" s="24">
        <v>0</v>
      </c>
      <c r="O246" s="24">
        <v>0</v>
      </c>
      <c r="P246" s="24">
        <v>32</v>
      </c>
      <c r="Q246" s="24">
        <v>-2</v>
      </c>
    </row>
    <row r="247" spans="2:17">
      <c r="B247" s="23">
        <v>45503</v>
      </c>
      <c r="C247" s="24">
        <v>200</v>
      </c>
      <c r="D247" s="24">
        <v>0</v>
      </c>
      <c r="E247" s="24">
        <v>0</v>
      </c>
      <c r="F247" s="24">
        <v>-342</v>
      </c>
      <c r="G247" s="24">
        <v>-45</v>
      </c>
      <c r="H247" s="24">
        <v>0</v>
      </c>
      <c r="I247" s="24">
        <v>-1142</v>
      </c>
      <c r="J247" s="24">
        <v>0</v>
      </c>
      <c r="K247" s="24">
        <v>1254</v>
      </c>
      <c r="L247" s="24">
        <v>10</v>
      </c>
      <c r="M247" s="24">
        <v>82</v>
      </c>
      <c r="N247" s="24">
        <v>0</v>
      </c>
      <c r="O247" s="24">
        <v>-2</v>
      </c>
      <c r="P247" s="24">
        <v>-12</v>
      </c>
      <c r="Q247" s="24">
        <v>-3</v>
      </c>
    </row>
    <row r="248" spans="2:17">
      <c r="B248" s="23">
        <v>45534</v>
      </c>
      <c r="C248" s="24">
        <v>34</v>
      </c>
      <c r="D248" s="24">
        <v>0</v>
      </c>
      <c r="E248" s="24">
        <v>0</v>
      </c>
      <c r="F248" s="24">
        <v>10</v>
      </c>
      <c r="G248" s="24">
        <v>-132</v>
      </c>
      <c r="H248" s="24">
        <v>0</v>
      </c>
      <c r="I248" s="24">
        <v>-1061</v>
      </c>
      <c r="J248" s="24">
        <v>0</v>
      </c>
      <c r="K248" s="24">
        <v>1364</v>
      </c>
      <c r="L248" s="24">
        <v>12</v>
      </c>
      <c r="M248" s="24">
        <v>-599</v>
      </c>
      <c r="N248" s="24">
        <v>0</v>
      </c>
      <c r="O248" s="24">
        <v>-1</v>
      </c>
      <c r="P248" s="24">
        <v>-19</v>
      </c>
      <c r="Q248" s="24">
        <v>392</v>
      </c>
    </row>
    <row r="249" spans="2:17">
      <c r="B249" s="23">
        <v>45565</v>
      </c>
      <c r="C249" s="24">
        <v>-160</v>
      </c>
      <c r="D249" s="24">
        <v>0</v>
      </c>
      <c r="E249" s="24">
        <v>0</v>
      </c>
      <c r="F249" s="24">
        <v>182</v>
      </c>
      <c r="G249" s="24">
        <v>-87</v>
      </c>
      <c r="H249" s="24">
        <v>0</v>
      </c>
      <c r="I249" s="24">
        <v>-869</v>
      </c>
      <c r="J249" s="24">
        <v>0</v>
      </c>
      <c r="K249" s="24">
        <v>1320</v>
      </c>
      <c r="L249" s="24">
        <v>12</v>
      </c>
      <c r="M249" s="24">
        <v>-386</v>
      </c>
      <c r="N249" s="24">
        <v>0</v>
      </c>
      <c r="O249" s="24">
        <v>0</v>
      </c>
      <c r="P249" s="24">
        <v>-10</v>
      </c>
      <c r="Q249" s="24">
        <v>-2</v>
      </c>
    </row>
    <row r="250" spans="2:17">
      <c r="B250" s="23">
        <v>45596</v>
      </c>
      <c r="C250" s="24">
        <v>-70</v>
      </c>
      <c r="D250" s="24">
        <v>0</v>
      </c>
      <c r="E250" s="24">
        <v>0</v>
      </c>
      <c r="F250" s="24">
        <v>-671</v>
      </c>
      <c r="G250" s="24">
        <v>-123</v>
      </c>
      <c r="H250" s="24">
        <v>0</v>
      </c>
      <c r="I250" s="24">
        <v>-2203</v>
      </c>
      <c r="J250" s="24">
        <v>0</v>
      </c>
      <c r="K250" s="24">
        <v>1249</v>
      </c>
      <c r="L250" s="24">
        <v>4</v>
      </c>
      <c r="M250" s="24">
        <v>-993</v>
      </c>
      <c r="N250" s="24">
        <v>0</v>
      </c>
      <c r="O250" s="24">
        <v>-4</v>
      </c>
      <c r="P250" s="24">
        <v>2689</v>
      </c>
      <c r="Q250" s="24">
        <v>122</v>
      </c>
    </row>
    <row r="251" spans="2:17">
      <c r="B251" s="23">
        <v>45626</v>
      </c>
      <c r="C251" s="24">
        <v>24</v>
      </c>
      <c r="D251" s="24">
        <v>0</v>
      </c>
      <c r="E251" s="24">
        <v>0</v>
      </c>
      <c r="F251" s="24">
        <v>-453</v>
      </c>
      <c r="G251" s="24">
        <v>-19</v>
      </c>
      <c r="H251" s="24">
        <v>0</v>
      </c>
      <c r="I251" s="24">
        <v>-1295</v>
      </c>
      <c r="J251" s="24">
        <v>0</v>
      </c>
      <c r="K251" s="24">
        <v>1198</v>
      </c>
      <c r="L251" s="24">
        <v>-5</v>
      </c>
      <c r="M251" s="24">
        <v>-405</v>
      </c>
      <c r="N251" s="24">
        <v>0</v>
      </c>
      <c r="O251" s="24">
        <v>0</v>
      </c>
      <c r="P251" s="24">
        <v>763</v>
      </c>
      <c r="Q251" s="24">
        <v>192</v>
      </c>
    </row>
    <row r="252" spans="2:17">
      <c r="B252" s="23">
        <v>45657</v>
      </c>
      <c r="C252" s="24">
        <v>65</v>
      </c>
      <c r="D252" s="24">
        <v>0</v>
      </c>
      <c r="E252" s="24">
        <v>0</v>
      </c>
      <c r="F252" s="24">
        <v>-469</v>
      </c>
      <c r="G252" s="24">
        <v>-42</v>
      </c>
      <c r="H252" s="24">
        <v>0</v>
      </c>
      <c r="I252" s="24">
        <v>-1610</v>
      </c>
      <c r="J252" s="24">
        <v>0</v>
      </c>
      <c r="K252" s="24">
        <v>1474</v>
      </c>
      <c r="L252" s="24">
        <v>6</v>
      </c>
      <c r="M252" s="24">
        <v>-427</v>
      </c>
      <c r="N252" s="24">
        <v>-1</v>
      </c>
      <c r="O252" s="24">
        <v>0</v>
      </c>
      <c r="P252" s="24">
        <v>879</v>
      </c>
      <c r="Q252" s="24">
        <v>125</v>
      </c>
    </row>
    <row r="253" spans="2:17">
      <c r="B253" s="23">
        <v>45688</v>
      </c>
      <c r="C253" s="24">
        <v>-68</v>
      </c>
      <c r="D253" s="24">
        <v>0</v>
      </c>
      <c r="E253" s="24">
        <v>0</v>
      </c>
      <c r="F253" s="24">
        <v>-147</v>
      </c>
      <c r="G253" s="24">
        <v>43</v>
      </c>
      <c r="H253" s="24">
        <v>0</v>
      </c>
      <c r="I253" s="24">
        <v>-1574</v>
      </c>
      <c r="J253" s="24">
        <v>0</v>
      </c>
      <c r="K253" s="24">
        <v>1383</v>
      </c>
      <c r="L253" s="24">
        <v>-6</v>
      </c>
      <c r="M253" s="24">
        <v>-56</v>
      </c>
      <c r="N253" s="24">
        <v>0</v>
      </c>
      <c r="O253" s="24">
        <v>-1</v>
      </c>
      <c r="P253" s="24">
        <v>426</v>
      </c>
      <c r="Q253" s="24">
        <v>0</v>
      </c>
    </row>
    <row r="254" spans="2:17">
      <c r="B254" s="23">
        <v>45716</v>
      </c>
      <c r="C254" s="24">
        <v>270</v>
      </c>
      <c r="D254" s="24">
        <v>0</v>
      </c>
      <c r="E254" s="24">
        <v>0</v>
      </c>
      <c r="F254" s="24">
        <v>-709</v>
      </c>
      <c r="G254" s="24">
        <v>488</v>
      </c>
      <c r="H254" s="24">
        <v>0</v>
      </c>
      <c r="I254" s="24">
        <v>-830</v>
      </c>
      <c r="J254" s="24">
        <v>0</v>
      </c>
      <c r="K254" s="24">
        <v>847</v>
      </c>
      <c r="L254" s="24">
        <v>1</v>
      </c>
      <c r="M254" s="24">
        <v>-172</v>
      </c>
      <c r="N254" s="24">
        <v>0</v>
      </c>
      <c r="O254" s="24">
        <v>-3</v>
      </c>
      <c r="P254" s="24">
        <v>110</v>
      </c>
      <c r="Q254" s="24">
        <v>-2</v>
      </c>
    </row>
    <row r="255" spans="2:17">
      <c r="B255" s="23">
        <v>45747</v>
      </c>
      <c r="C255" s="24">
        <v>0</v>
      </c>
      <c r="D255" s="24">
        <v>0</v>
      </c>
      <c r="E255" s="24">
        <v>0</v>
      </c>
      <c r="F255" s="24">
        <v>-626</v>
      </c>
      <c r="G255" s="24">
        <v>467</v>
      </c>
      <c r="H255" s="24">
        <v>0</v>
      </c>
      <c r="I255" s="24">
        <v>-988</v>
      </c>
      <c r="J255" s="24">
        <v>0</v>
      </c>
      <c r="K255" s="24">
        <v>651</v>
      </c>
      <c r="L255" s="24">
        <v>-16</v>
      </c>
      <c r="M255" s="24">
        <v>-124</v>
      </c>
      <c r="N255" s="24">
        <v>0</v>
      </c>
      <c r="O255" s="24">
        <v>0</v>
      </c>
      <c r="P255" s="24">
        <v>231</v>
      </c>
      <c r="Q255" s="24">
        <v>432</v>
      </c>
    </row>
    <row r="256" spans="2:17">
      <c r="B256" s="23">
        <v>45777</v>
      </c>
      <c r="C256" s="24">
        <v>0</v>
      </c>
      <c r="D256" s="24">
        <v>-68</v>
      </c>
      <c r="E256" s="24">
        <v>0</v>
      </c>
      <c r="F256" s="24">
        <v>0</v>
      </c>
      <c r="G256" s="24">
        <v>-147</v>
      </c>
      <c r="H256" s="24">
        <v>43</v>
      </c>
      <c r="I256" s="24">
        <v>0</v>
      </c>
      <c r="J256" s="24">
        <v>-1574</v>
      </c>
      <c r="K256" s="24">
        <v>0</v>
      </c>
      <c r="L256" s="24">
        <v>1383</v>
      </c>
      <c r="M256" s="24">
        <v>-6</v>
      </c>
      <c r="N256" s="24">
        <v>-56</v>
      </c>
      <c r="O256" s="24">
        <v>0</v>
      </c>
      <c r="P256" s="24">
        <v>-1</v>
      </c>
      <c r="Q256" s="24">
        <v>426</v>
      </c>
    </row>
    <row r="257" spans="2:17">
      <c r="B257" s="23">
        <v>45808</v>
      </c>
      <c r="C257" s="24">
        <v>0</v>
      </c>
      <c r="D257" s="24">
        <v>270</v>
      </c>
      <c r="E257" s="24">
        <v>0</v>
      </c>
      <c r="F257" s="24">
        <v>0</v>
      </c>
      <c r="G257" s="24">
        <v>-709</v>
      </c>
      <c r="H257" s="24">
        <v>488</v>
      </c>
      <c r="I257" s="24">
        <v>0</v>
      </c>
      <c r="J257" s="24">
        <v>-830</v>
      </c>
      <c r="K257" s="24">
        <v>0</v>
      </c>
      <c r="L257" s="24">
        <v>847</v>
      </c>
      <c r="M257" s="24">
        <v>1</v>
      </c>
      <c r="N257" s="24">
        <v>-172</v>
      </c>
      <c r="O257" s="24">
        <v>0</v>
      </c>
      <c r="P257" s="24">
        <v>-3</v>
      </c>
      <c r="Q257" s="24">
        <v>110</v>
      </c>
    </row>
    <row r="258" spans="2:17">
      <c r="B258" s="23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2:17">
      <c r="B259" s="7" t="s">
        <v>4</v>
      </c>
    </row>
    <row r="260" spans="2:17">
      <c r="B260" s="25" t="s">
        <v>23</v>
      </c>
    </row>
    <row r="261" spans="2:17">
      <c r="B261" s="25" t="s">
        <v>31</v>
      </c>
    </row>
    <row r="262" spans="2:17">
      <c r="B262" s="25" t="s">
        <v>32</v>
      </c>
    </row>
    <row r="263" spans="2:17">
      <c r="B263" s="25" t="s">
        <v>33</v>
      </c>
    </row>
    <row r="264" spans="2:17">
      <c r="B264" s="25" t="s">
        <v>34</v>
      </c>
    </row>
  </sheetData>
  <mergeCells count="6">
    <mergeCell ref="Q4:Q5"/>
    <mergeCell ref="B4:B5"/>
    <mergeCell ref="C4:M4"/>
    <mergeCell ref="N4:N5"/>
    <mergeCell ref="O4:O5"/>
    <mergeCell ref="P4:P5"/>
  </mergeCells>
  <pageMargins left="0.7" right="0.7" top="0.75" bottom="0.75" header="0.3" footer="0.3"/>
  <pageSetup scale="19" orientation="portrait" r:id="rId1"/>
  <rowBreaks count="1" manualBreakCount="1">
    <brk id="228" max="17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1 3 3 f 3 8 7 5 - b 6 e e - 4 f d 3 - a f d 1 - b 5 1 3 a c 8 b 7 0 2 2 "   x m l n s = " h t t p : / / s c h e m a s . m i c r o s o f t . c o m / D a t a M a s h u p " > A A A A A B U D A A B Q S w M E F A A C A A g A I 1 5 K W w c c f r i l A A A A 9 g A A A B I A H A B D b 2 5 m a W c v U G F j a 2 F n Z S 5 4 b W w g o h g A K K A U A A A A A A A A A A A A A A A A A A A A A A A A A A A A h Y 8 x D o I w G I W v Q r r T F t B o y E 8 Z d J R o Y m J c m 1 K g E Y q h x X I 3 B 4 / k F c Q o 6 u b 4 v v c N 7 9 2 v N 0 i H p v Y u s j O q 1 Q k K M E W e 1 K L N l S 4 T 1 N v C X 6 K U w Y 6 L E y + l N 8 r a x I P J E 1 R Z e 4 4 J c c 5 h F + G 2 K 0 l I a U C O 2 W Y v K t l w 9 J H V f 9 l X 2 l i u h U Q M D q 8 x L M T B b I H n N M I U y A Q h U / o r h O P e Z / s D Y d X X t u 8 k k 8 Z f b 4 F M E c j 7 A 3 s A U E s D B B Q A A g A I A C N e S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X k p b K I p H u A 4 A A A A R A A A A E w A c A E Z v c m 1 1 b G F z L 1 N l Y 3 R p b 2 4 x L m 0 g o h g A K K A U A A A A A A A A A A A A A A A A A A A A A A A A A A A A K 0 5 N L s n M z 1 M I h t C G 1 g B Q S w E C L Q A U A A I A C A A j X k p b B x x + u K U A A A D 2 A A A A E g A A A A A A A A A A A A A A A A A A A A A A Q 2 9 u Z m l n L 1 B h Y 2 t h Z 2 U u e G 1 s U E s B A i 0 A F A A C A A g A I 1 5 K W w / K 6 a u k A A A A 6 Q A A A B M A A A A A A A A A A A A A A A A A 8 Q A A A F t D b 2 5 0 Z W 5 0 X 1 R 5 c G V z X S 5 4 b W x Q S w E C L Q A U A A I A C A A j X k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5 D / t e Z w w 0 y + I Z Q 4 N n I Q e A A A A A A C A A A A A A A D Z g A A w A A A A B A A A A A f a P X 2 3 X t t r Z a 9 Y D n F d w V X A A A A A A S A A A C g A A A A E A A A A K b 5 d / I O q Y 2 R e R h d K i 7 O 0 C V Q A A A A V J 3 r 0 p U Z B O v t Q l / U k P s q W i m j q W 6 i E N 7 G P J A d M O K m b O J g j + E Q e Z c g p D 1 i 6 C b j 2 k c O g s Y Q v T J 4 4 n p J C J r X R o a U F 7 A Y n k 4 p P w a t d 5 N L d A P Z J u w U A A A A j Y e M 6 H C O 8 E l w Z B E d R C E n m o e 4 I M 0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83F033EC1A74591962596A1C6179F" ma:contentTypeVersion="19" ma:contentTypeDescription="Crear nuevo documento." ma:contentTypeScope="" ma:versionID="85f58814dd6d6b7571c5b597bc69b421">
  <xsd:schema xmlns:xsd="http://www.w3.org/2001/XMLSchema" xmlns:xs="http://www.w3.org/2001/XMLSchema" xmlns:p="http://schemas.microsoft.com/office/2006/metadata/properties" xmlns:ns2="244e2f5b-9846-4671-8ae8-9e2b684eca7d" xmlns:ns3="28489dc2-50cf-493e-a704-cb1420394a7d" targetNamespace="http://schemas.microsoft.com/office/2006/metadata/properties" ma:root="true" ma:fieldsID="7d37f09b01f9155984e55ca86423f83b" ns2:_="" ns3:_="">
    <xsd:import namespace="244e2f5b-9846-4671-8ae8-9e2b684eca7d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e2f5b-9846-4671-8ae8-9e2b684ec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e2f5b-9846-4671-8ae8-9e2b684eca7d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Props1.xml><?xml version="1.0" encoding="utf-8"?>
<ds:datastoreItem xmlns:ds="http://schemas.openxmlformats.org/officeDocument/2006/customXml" ds:itemID="{14C62515-CE0F-447B-A04E-BFF396269F27}"/>
</file>

<file path=customXml/itemProps2.xml><?xml version="1.0" encoding="utf-8"?>
<ds:datastoreItem xmlns:ds="http://schemas.openxmlformats.org/officeDocument/2006/customXml" ds:itemID="{40C711E3-557C-44FC-9A3C-91148A220E2A}"/>
</file>

<file path=customXml/itemProps3.xml><?xml version="1.0" encoding="utf-8"?>
<ds:datastoreItem xmlns:ds="http://schemas.openxmlformats.org/officeDocument/2006/customXml" ds:itemID="{11FD2373-3277-4FB2-8A06-BD2CEA1E00C3}"/>
</file>

<file path=customXml/itemProps4.xml><?xml version="1.0" encoding="utf-8"?>
<ds:datastoreItem xmlns:ds="http://schemas.openxmlformats.org/officeDocument/2006/customXml" ds:itemID="{B118FBDE-D9B6-4B2B-8E13-56189D34D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Enrique Suárez Pérez</dc:creator>
  <cp:keywords/>
  <dc:description/>
  <cp:lastModifiedBy>Luciana Jiménez German</cp:lastModifiedBy>
  <cp:revision/>
  <dcterms:created xsi:type="dcterms:W3CDTF">2025-07-10T19:15:55Z</dcterms:created>
  <dcterms:modified xsi:type="dcterms:W3CDTF">2025-10-10T17:47:41Z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0x010100D4983F033EC1A74591962596A1C6179F</vt:lpwstr>
  </property>
  <property fmtid="{D5CDD505-2E9C-101B-9397-08002B2CF9AE}" pid="3" name="MediaServiceImageTags">
    <vt:lpwstr/>
  </property>
</Properties>
</file>