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2111" documentId="8_{5FEE3042-3E65-4517-8E3D-D6FED4D46A30}" xr6:coauthVersionLast="47" xr6:coauthVersionMax="47" xr10:uidLastSave="{CE8147F1-3CC9-4B3C-9F1F-47C97C419131}"/>
  <bookViews>
    <workbookView xWindow="-120" yWindow="-120" windowWidth="29040" windowHeight="15720" firstSheet="8" activeTab="9" xr2:uid="{00000000-000D-0000-FFFF-FFFF00000000}"/>
  </bookViews>
  <sheets>
    <sheet name="Enero" sheetId="45" r:id="rId1"/>
    <sheet name="Febrero" sheetId="46" r:id="rId2"/>
    <sheet name="Marzo" sheetId="47" r:id="rId3"/>
    <sheet name="Abril" sheetId="48" r:id="rId4"/>
    <sheet name="Mayo" sheetId="49" r:id="rId5"/>
    <sheet name="Junio" sheetId="50" r:id="rId6"/>
    <sheet name="Julio" sheetId="51" r:id="rId7"/>
    <sheet name="Agosto" sheetId="52" r:id="rId8"/>
    <sheet name="Septiembre" sheetId="54" r:id="rId9"/>
    <sheet name="Octubre" sheetId="55" r:id="rId10"/>
  </sheets>
  <definedNames>
    <definedName name="_xlnm.Print_Area" localSheetId="3">Abril!$A$1:$W$23</definedName>
    <definedName name="_xlnm.Print_Area" localSheetId="7">Agosto!$A$1:$W$23</definedName>
    <definedName name="_xlnm.Print_Area" localSheetId="0">Enero!$A$1:$W$23</definedName>
    <definedName name="_xlnm.Print_Area" localSheetId="1">Febrero!$A$1:$W$23</definedName>
    <definedName name="_xlnm.Print_Area" localSheetId="6">Julio!$A$1:$W$23</definedName>
    <definedName name="_xlnm.Print_Area" localSheetId="5">Junio!$A$1:$W$23</definedName>
    <definedName name="_xlnm.Print_Area" localSheetId="2">Marzo!$A$1:$W$23</definedName>
    <definedName name="_xlnm.Print_Area" localSheetId="4">Mayo!$A$1:$W$23</definedName>
    <definedName name="_xlnm.Print_Area" localSheetId="9">Octubre!$A$1:$W$23</definedName>
    <definedName name="_xlnm.Print_Area" localSheetId="8">Septiembre!$A$1:$W$23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55" l="1"/>
  <c r="W23" i="55" l="1"/>
  <c r="V23" i="55" s="1"/>
  <c r="U23" i="55"/>
  <c r="T23" i="55"/>
  <c r="S23" i="55"/>
  <c r="R23" i="55"/>
  <c r="O23" i="55"/>
  <c r="N23" i="55"/>
  <c r="M23" i="55"/>
  <c r="L23" i="55" s="1"/>
  <c r="K23" i="55"/>
  <c r="J23" i="55" s="1"/>
  <c r="I23" i="55"/>
  <c r="H23" i="55" s="1"/>
  <c r="G23" i="55"/>
  <c r="F23" i="55"/>
  <c r="E23" i="55"/>
  <c r="D23" i="55" s="1"/>
  <c r="C23" i="55"/>
  <c r="B23" i="55"/>
  <c r="Q22" i="55"/>
  <c r="Y22" i="55" s="1"/>
  <c r="Q21" i="55"/>
  <c r="Y21" i="55" s="1"/>
  <c r="Q20" i="55"/>
  <c r="Y20" i="55" s="1"/>
  <c r="Y19" i="55"/>
  <c r="Q18" i="55"/>
  <c r="Y18" i="55" s="1"/>
  <c r="Q17" i="55"/>
  <c r="P17" i="55" s="1"/>
  <c r="Y16" i="55"/>
  <c r="X16" i="55" s="1"/>
  <c r="Q15" i="55"/>
  <c r="Y15" i="55" s="1"/>
  <c r="P15" i="55"/>
  <c r="Q14" i="55"/>
  <c r="Y14" i="55" s="1"/>
  <c r="Q13" i="55"/>
  <c r="Y13" i="55" s="1"/>
  <c r="Q12" i="55"/>
  <c r="P12" i="55" s="1"/>
  <c r="Q11" i="55"/>
  <c r="Y11" i="55" s="1"/>
  <c r="Q10" i="55"/>
  <c r="Y10" i="55" s="1"/>
  <c r="P10" i="55"/>
  <c r="W23" i="54"/>
  <c r="V23" i="54" s="1"/>
  <c r="U23" i="54"/>
  <c r="T23" i="54"/>
  <c r="S23" i="54"/>
  <c r="R23" i="54" s="1"/>
  <c r="O23" i="54"/>
  <c r="N23" i="54"/>
  <c r="M23" i="54"/>
  <c r="L23" i="54" s="1"/>
  <c r="K23" i="54"/>
  <c r="J23" i="54"/>
  <c r="I23" i="54"/>
  <c r="H23" i="54"/>
  <c r="G23" i="54"/>
  <c r="F23" i="54" s="1"/>
  <c r="E23" i="54"/>
  <c r="D23" i="54" s="1"/>
  <c r="C23" i="54"/>
  <c r="B23" i="54"/>
  <c r="Q22" i="54"/>
  <c r="Y22" i="54" s="1"/>
  <c r="Q21" i="54"/>
  <c r="Y21" i="54" s="1"/>
  <c r="Q20" i="54"/>
  <c r="Y20" i="54" s="1"/>
  <c r="P20" i="54"/>
  <c r="X20" i="54" s="1"/>
  <c r="Y19" i="54"/>
  <c r="Q18" i="54"/>
  <c r="Y18" i="54" s="1"/>
  <c r="Q17" i="54"/>
  <c r="Y17" i="54" s="1"/>
  <c r="Y16" i="54"/>
  <c r="X16" i="54" s="1"/>
  <c r="Q15" i="54"/>
  <c r="Y15" i="54" s="1"/>
  <c r="P15" i="54"/>
  <c r="X15" i="54" s="1"/>
  <c r="Q14" i="54"/>
  <c r="Y14" i="54" s="1"/>
  <c r="Q13" i="54"/>
  <c r="Y13" i="54" s="1"/>
  <c r="P13" i="54"/>
  <c r="X13" i="54" s="1"/>
  <c r="Q12" i="54"/>
  <c r="Y12" i="54" s="1"/>
  <c r="P12" i="54"/>
  <c r="X12" i="54" s="1"/>
  <c r="Q11" i="54"/>
  <c r="Y11" i="54" s="1"/>
  <c r="P11" i="54"/>
  <c r="X11" i="54" s="1"/>
  <c r="Q10" i="54"/>
  <c r="P10" i="54" s="1"/>
  <c r="Q20" i="52"/>
  <c r="P20" i="52"/>
  <c r="Q18" i="52"/>
  <c r="P18" i="52" s="1"/>
  <c r="Q17" i="52"/>
  <c r="P17" i="52" s="1"/>
  <c r="Q15" i="52"/>
  <c r="P15" i="52" s="1"/>
  <c r="Q14" i="52"/>
  <c r="P14" i="52" s="1"/>
  <c r="Q13" i="52"/>
  <c r="P13" i="52"/>
  <c r="Q12" i="52"/>
  <c r="P12" i="52"/>
  <c r="Q11" i="52"/>
  <c r="P11" i="52"/>
  <c r="Q10" i="52"/>
  <c r="P10" i="52" s="1"/>
  <c r="P13" i="55" l="1"/>
  <c r="X13" i="55" s="1"/>
  <c r="P22" i="55"/>
  <c r="P18" i="55"/>
  <c r="X18" i="55" s="1"/>
  <c r="X22" i="55"/>
  <c r="X10" i="55"/>
  <c r="X15" i="55"/>
  <c r="P21" i="55"/>
  <c r="X21" i="55" s="1"/>
  <c r="P14" i="55"/>
  <c r="X14" i="55" s="1"/>
  <c r="X11" i="55"/>
  <c r="Y17" i="55"/>
  <c r="X17" i="55" s="1"/>
  <c r="P20" i="55"/>
  <c r="X20" i="55" s="1"/>
  <c r="Q23" i="55"/>
  <c r="Y12" i="55"/>
  <c r="X12" i="55" s="1"/>
  <c r="P21" i="54"/>
  <c r="X21" i="54" s="1"/>
  <c r="P22" i="54"/>
  <c r="X22" i="54" s="1"/>
  <c r="P18" i="54"/>
  <c r="X18" i="54" s="1"/>
  <c r="P17" i="54"/>
  <c r="X17" i="54" s="1"/>
  <c r="P14" i="54"/>
  <c r="X14" i="54" s="1"/>
  <c r="Q23" i="54"/>
  <c r="Y10" i="54"/>
  <c r="W23" i="52"/>
  <c r="V23" i="52" s="1"/>
  <c r="U23" i="52"/>
  <c r="T23" i="52" s="1"/>
  <c r="S23" i="52"/>
  <c r="R23" i="52" s="1"/>
  <c r="O23" i="52"/>
  <c r="N23" i="52" s="1"/>
  <c r="M23" i="52"/>
  <c r="L23" i="52" s="1"/>
  <c r="K23" i="52"/>
  <c r="J23" i="52" s="1"/>
  <c r="I23" i="52"/>
  <c r="H23" i="52"/>
  <c r="G23" i="52"/>
  <c r="F23" i="52"/>
  <c r="E23" i="52"/>
  <c r="D23" i="52" s="1"/>
  <c r="C23" i="52"/>
  <c r="B23" i="52"/>
  <c r="Q22" i="52"/>
  <c r="Y22" i="52" s="1"/>
  <c r="Q21" i="52"/>
  <c r="Y21" i="52" s="1"/>
  <c r="Y19" i="52"/>
  <c r="Y17" i="52"/>
  <c r="Y16" i="52"/>
  <c r="Y15" i="52"/>
  <c r="Y12" i="52"/>
  <c r="Y11" i="52"/>
  <c r="Y10" i="52"/>
  <c r="W23" i="51"/>
  <c r="V23" i="51"/>
  <c r="U23" i="51"/>
  <c r="T23" i="51"/>
  <c r="S23" i="51"/>
  <c r="R23" i="51" s="1"/>
  <c r="O23" i="51"/>
  <c r="N23" i="51"/>
  <c r="M23" i="51"/>
  <c r="L23" i="51" s="1"/>
  <c r="K23" i="51"/>
  <c r="J23" i="51"/>
  <c r="I23" i="51"/>
  <c r="H23" i="51" s="1"/>
  <c r="G23" i="51"/>
  <c r="F23" i="51" s="1"/>
  <c r="E23" i="51"/>
  <c r="D23" i="51" s="1"/>
  <c r="C23" i="51"/>
  <c r="B23" i="51"/>
  <c r="Q22" i="51"/>
  <c r="Y22" i="51" s="1"/>
  <c r="Q21" i="51"/>
  <c r="Y21" i="51" s="1"/>
  <c r="Q20" i="51"/>
  <c r="Y20" i="51" s="1"/>
  <c r="Q19" i="51"/>
  <c r="Y19" i="51" s="1"/>
  <c r="Q18" i="51"/>
  <c r="Y18" i="51" s="1"/>
  <c r="Q17" i="51"/>
  <c r="Y17" i="51" s="1"/>
  <c r="Q16" i="51"/>
  <c r="Y16" i="51" s="1"/>
  <c r="Q15" i="51"/>
  <c r="Y15" i="51" s="1"/>
  <c r="Q14" i="51"/>
  <c r="Y14" i="51" s="1"/>
  <c r="Q13" i="51"/>
  <c r="P13" i="51" s="1"/>
  <c r="Q12" i="51"/>
  <c r="Y12" i="51" s="1"/>
  <c r="Q11" i="51"/>
  <c r="Y11" i="51" s="1"/>
  <c r="Q10" i="51"/>
  <c r="P10" i="51" s="1"/>
  <c r="Y18" i="50"/>
  <c r="X18" i="50" s="1"/>
  <c r="Q18" i="50"/>
  <c r="P18" i="50" s="1"/>
  <c r="P23" i="55" l="1"/>
  <c r="Y23" i="55"/>
  <c r="X23" i="55" s="1"/>
  <c r="P23" i="54"/>
  <c r="Y23" i="54"/>
  <c r="X10" i="54"/>
  <c r="P21" i="52"/>
  <c r="X17" i="52"/>
  <c r="Y20" i="52"/>
  <c r="X20" i="52" s="1"/>
  <c r="X10" i="52"/>
  <c r="Y14" i="52"/>
  <c r="X14" i="52" s="1"/>
  <c r="X21" i="52"/>
  <c r="Q23" i="52"/>
  <c r="X15" i="52"/>
  <c r="Y18" i="52"/>
  <c r="X18" i="52" s="1"/>
  <c r="Y13" i="52"/>
  <c r="X13" i="52" s="1"/>
  <c r="X16" i="52"/>
  <c r="P22" i="52"/>
  <c r="X22" i="52" s="1"/>
  <c r="X11" i="52"/>
  <c r="X12" i="52"/>
  <c r="P14" i="51"/>
  <c r="P18" i="51"/>
  <c r="P20" i="51"/>
  <c r="X20" i="51" s="1"/>
  <c r="P15" i="51"/>
  <c r="X15" i="51" s="1"/>
  <c r="P11" i="51"/>
  <c r="X11" i="51" s="1"/>
  <c r="X18" i="51"/>
  <c r="P22" i="51"/>
  <c r="X22" i="51" s="1"/>
  <c r="P17" i="51"/>
  <c r="X17" i="51" s="1"/>
  <c r="X14" i="51"/>
  <c r="Q23" i="51"/>
  <c r="P21" i="51"/>
  <c r="X21" i="51" s="1"/>
  <c r="Y13" i="51"/>
  <c r="X13" i="51" s="1"/>
  <c r="Y10" i="51"/>
  <c r="X16" i="51"/>
  <c r="P12" i="51"/>
  <c r="X12" i="51" s="1"/>
  <c r="W23" i="50"/>
  <c r="V23" i="50"/>
  <c r="U23" i="50"/>
  <c r="T23" i="50"/>
  <c r="S23" i="50"/>
  <c r="R23" i="50" s="1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22" i="50"/>
  <c r="Y22" i="50" s="1"/>
  <c r="Q21" i="50"/>
  <c r="Y21" i="50" s="1"/>
  <c r="Q20" i="50"/>
  <c r="Y20" i="50" s="1"/>
  <c r="P20" i="50"/>
  <c r="X20" i="50" s="1"/>
  <c r="Q19" i="50"/>
  <c r="Y19" i="50" s="1"/>
  <c r="Q17" i="50"/>
  <c r="P17" i="50" s="1"/>
  <c r="Q16" i="50"/>
  <c r="Y16" i="50" s="1"/>
  <c r="Q15" i="50"/>
  <c r="Y15" i="50" s="1"/>
  <c r="Q14" i="50"/>
  <c r="Y14" i="50" s="1"/>
  <c r="Q13" i="50"/>
  <c r="Y13" i="50" s="1"/>
  <c r="Q12" i="50"/>
  <c r="Y12" i="50" s="1"/>
  <c r="Q11" i="50"/>
  <c r="Y11" i="50" s="1"/>
  <c r="P11" i="50"/>
  <c r="X11" i="50" s="1"/>
  <c r="Q10" i="50"/>
  <c r="P10" i="50" s="1"/>
  <c r="W23" i="49"/>
  <c r="V23" i="49" s="1"/>
  <c r="U23" i="49"/>
  <c r="T23" i="49" s="1"/>
  <c r="S23" i="49"/>
  <c r="R23" i="49" s="1"/>
  <c r="O23" i="49"/>
  <c r="N23" i="49"/>
  <c r="M23" i="49"/>
  <c r="L23" i="49" s="1"/>
  <c r="K23" i="49"/>
  <c r="J23" i="49"/>
  <c r="I23" i="49"/>
  <c r="H23" i="49"/>
  <c r="G23" i="49"/>
  <c r="F23" i="49" s="1"/>
  <c r="E23" i="49"/>
  <c r="D23" i="49" s="1"/>
  <c r="C23" i="49"/>
  <c r="B23" i="49"/>
  <c r="Q22" i="49"/>
  <c r="Y22" i="49" s="1"/>
  <c r="P22" i="49"/>
  <c r="Q21" i="49"/>
  <c r="P21" i="49" s="1"/>
  <c r="Q20" i="49"/>
  <c r="Y20" i="49" s="1"/>
  <c r="P20" i="49"/>
  <c r="Q19" i="49"/>
  <c r="Y19" i="49" s="1"/>
  <c r="Y18" i="49"/>
  <c r="Q17" i="49"/>
  <c r="P17" i="49" s="1"/>
  <c r="Q16" i="49"/>
  <c r="Q15" i="49"/>
  <c r="Y15" i="49" s="1"/>
  <c r="Q14" i="49"/>
  <c r="Y14" i="49" s="1"/>
  <c r="Q13" i="49"/>
  <c r="P13" i="49" s="1"/>
  <c r="Q12" i="49"/>
  <c r="Y12" i="49" s="1"/>
  <c r="P12" i="49"/>
  <c r="Q11" i="49"/>
  <c r="Y11" i="49" s="1"/>
  <c r="P11" i="49"/>
  <c r="Q10" i="49"/>
  <c r="P10" i="49" s="1"/>
  <c r="Q19" i="48"/>
  <c r="Y19" i="48" s="1"/>
  <c r="W23" i="48"/>
  <c r="V23" i="48"/>
  <c r="U23" i="48"/>
  <c r="T23" i="48"/>
  <c r="S23" i="48"/>
  <c r="R23" i="48" s="1"/>
  <c r="O23" i="48"/>
  <c r="N23" i="48"/>
  <c r="M23" i="48"/>
  <c r="L23" i="48" s="1"/>
  <c r="K23" i="48"/>
  <c r="J23" i="48" s="1"/>
  <c r="I23" i="48"/>
  <c r="H23" i="48" s="1"/>
  <c r="G23" i="48"/>
  <c r="F23" i="48" s="1"/>
  <c r="E23" i="48"/>
  <c r="D23" i="48"/>
  <c r="C23" i="48"/>
  <c r="B23" i="48"/>
  <c r="Q22" i="48"/>
  <c r="Y22" i="48" s="1"/>
  <c r="Q21" i="48"/>
  <c r="Y21" i="48" s="1"/>
  <c r="Q20" i="48"/>
  <c r="Y20" i="48" s="1"/>
  <c r="Y18" i="48"/>
  <c r="Q17" i="48"/>
  <c r="Y17" i="48" s="1"/>
  <c r="Q16" i="48"/>
  <c r="Y16" i="48" s="1"/>
  <c r="Q15" i="48"/>
  <c r="Y15" i="48" s="1"/>
  <c r="P15" i="48"/>
  <c r="X15" i="48" s="1"/>
  <c r="Q14" i="48"/>
  <c r="Y14" i="48" s="1"/>
  <c r="P14" i="48"/>
  <c r="Q13" i="48"/>
  <c r="Y13" i="48" s="1"/>
  <c r="P13" i="48"/>
  <c r="Q12" i="48"/>
  <c r="Y12" i="48" s="1"/>
  <c r="P12" i="48"/>
  <c r="X12" i="48" s="1"/>
  <c r="Q11" i="48"/>
  <c r="Y11" i="48" s="1"/>
  <c r="P11" i="48"/>
  <c r="Q10" i="48"/>
  <c r="Y10" i="48" s="1"/>
  <c r="P10" i="48"/>
  <c r="X10" i="48" s="1"/>
  <c r="P11" i="47"/>
  <c r="Y23" i="52" l="1"/>
  <c r="X23" i="52" s="1"/>
  <c r="P23" i="52"/>
  <c r="Y23" i="51"/>
  <c r="P23" i="51"/>
  <c r="X10" i="51"/>
  <c r="X23" i="51" s="1"/>
  <c r="P21" i="50"/>
  <c r="X21" i="50" s="1"/>
  <c r="P22" i="50"/>
  <c r="P15" i="50"/>
  <c r="P14" i="50"/>
  <c r="X14" i="50" s="1"/>
  <c r="X22" i="50"/>
  <c r="X15" i="50"/>
  <c r="X16" i="50"/>
  <c r="Q23" i="50"/>
  <c r="Y10" i="50"/>
  <c r="X10" i="50" s="1"/>
  <c r="P12" i="50"/>
  <c r="X12" i="50" s="1"/>
  <c r="P13" i="50"/>
  <c r="X13" i="50" s="1"/>
  <c r="P23" i="50"/>
  <c r="Y17" i="50"/>
  <c r="X17" i="50" s="1"/>
  <c r="X12" i="49"/>
  <c r="P15" i="49"/>
  <c r="X15" i="49" s="1"/>
  <c r="X11" i="49"/>
  <c r="Y13" i="49"/>
  <c r="X13" i="49" s="1"/>
  <c r="Y16" i="49"/>
  <c r="X16" i="49" s="1"/>
  <c r="X20" i="49"/>
  <c r="X22" i="49"/>
  <c r="Y17" i="49"/>
  <c r="X17" i="49" s="1"/>
  <c r="P14" i="49"/>
  <c r="X14" i="49" s="1"/>
  <c r="Y21" i="49"/>
  <c r="X21" i="49" s="1"/>
  <c r="Q23" i="49"/>
  <c r="P23" i="49" s="1"/>
  <c r="Y10" i="49"/>
  <c r="P16" i="48"/>
  <c r="X16" i="48" s="1"/>
  <c r="X14" i="48"/>
  <c r="P22" i="48"/>
  <c r="X22" i="48" s="1"/>
  <c r="P21" i="48"/>
  <c r="X21" i="48" s="1"/>
  <c r="P17" i="48"/>
  <c r="X17" i="48" s="1"/>
  <c r="X13" i="48"/>
  <c r="P20" i="48"/>
  <c r="X20" i="48" s="1"/>
  <c r="Y23" i="48"/>
  <c r="X11" i="48"/>
  <c r="Q23" i="48"/>
  <c r="Q22" i="47"/>
  <c r="Y22" i="47" s="1"/>
  <c r="Q21" i="47"/>
  <c r="Y21" i="47" s="1"/>
  <c r="P21" i="47"/>
  <c r="Q20" i="47"/>
  <c r="P20" i="47"/>
  <c r="Q19" i="47"/>
  <c r="Y19" i="47" s="1"/>
  <c r="Q17" i="47"/>
  <c r="P17" i="47"/>
  <c r="Q16" i="47"/>
  <c r="P16" i="47"/>
  <c r="Q15" i="47"/>
  <c r="Y15" i="47" s="1"/>
  <c r="P15" i="47"/>
  <c r="Q14" i="47"/>
  <c r="Y14" i="47" s="1"/>
  <c r="P14" i="47"/>
  <c r="Q13" i="47"/>
  <c r="Y13" i="47" s="1"/>
  <c r="Q12" i="47"/>
  <c r="P12" i="47"/>
  <c r="Q11" i="47"/>
  <c r="Q10" i="47"/>
  <c r="P10" i="47" s="1"/>
  <c r="W23" i="47"/>
  <c r="V23" i="47" s="1"/>
  <c r="U23" i="47"/>
  <c r="T23" i="47" s="1"/>
  <c r="S23" i="47"/>
  <c r="R23" i="47"/>
  <c r="O23" i="47"/>
  <c r="N23" i="47"/>
  <c r="M23" i="47"/>
  <c r="L23" i="47" s="1"/>
  <c r="K23" i="47"/>
  <c r="J23" i="47"/>
  <c r="I23" i="47"/>
  <c r="H23" i="47" s="1"/>
  <c r="G23" i="47"/>
  <c r="F23" i="47"/>
  <c r="E23" i="47"/>
  <c r="D23" i="47" s="1"/>
  <c r="C23" i="47"/>
  <c r="B23" i="47"/>
  <c r="Y20" i="47"/>
  <c r="X20" i="47"/>
  <c r="Y18" i="47"/>
  <c r="W23" i="46"/>
  <c r="V23" i="46" s="1"/>
  <c r="U23" i="46"/>
  <c r="T23" i="46" s="1"/>
  <c r="S23" i="46"/>
  <c r="R23" i="46" s="1"/>
  <c r="O23" i="46"/>
  <c r="N23" i="46" s="1"/>
  <c r="M23" i="46"/>
  <c r="L23" i="46" s="1"/>
  <c r="K23" i="46"/>
  <c r="J23" i="46"/>
  <c r="I23" i="46"/>
  <c r="H23" i="46" s="1"/>
  <c r="G23" i="46"/>
  <c r="F23" i="46" s="1"/>
  <c r="E23" i="46"/>
  <c r="D23" i="46"/>
  <c r="C23" i="46"/>
  <c r="B23" i="46"/>
  <c r="Q22" i="46"/>
  <c r="Y22" i="46" s="1"/>
  <c r="P22" i="46"/>
  <c r="Q21" i="46"/>
  <c r="P21" i="46" s="1"/>
  <c r="Q20" i="46"/>
  <c r="Y20" i="46" s="1"/>
  <c r="Q19" i="46"/>
  <c r="Y19" i="46" s="1"/>
  <c r="Y18" i="46"/>
  <c r="Q17" i="46"/>
  <c r="P17" i="46" s="1"/>
  <c r="Q16" i="46"/>
  <c r="Y16" i="46" s="1"/>
  <c r="P16" i="46"/>
  <c r="Q15" i="46"/>
  <c r="P15" i="46" s="1"/>
  <c r="Q14" i="46"/>
  <c r="Y14" i="46" s="1"/>
  <c r="Q13" i="46"/>
  <c r="Y13" i="46" s="1"/>
  <c r="Q12" i="46"/>
  <c r="P12" i="46" s="1"/>
  <c r="Q11" i="46"/>
  <c r="Y11" i="46" s="1"/>
  <c r="Q10" i="46"/>
  <c r="Y10" i="46" s="1"/>
  <c r="P10" i="46"/>
  <c r="Q19" i="45"/>
  <c r="Y23" i="50" l="1"/>
  <c r="X23" i="50" s="1"/>
  <c r="Y23" i="49"/>
  <c r="X10" i="49"/>
  <c r="P23" i="48"/>
  <c r="X23" i="48"/>
  <c r="P13" i="47"/>
  <c r="X13" i="47" s="1"/>
  <c r="X14" i="47"/>
  <c r="P22" i="47"/>
  <c r="X21" i="47"/>
  <c r="X22" i="47"/>
  <c r="Y10" i="47"/>
  <c r="X10" i="47" s="1"/>
  <c r="Y11" i="47"/>
  <c r="Y16" i="47"/>
  <c r="X16" i="47" s="1"/>
  <c r="Y12" i="47"/>
  <c r="X12" i="47" s="1"/>
  <c r="X15" i="47"/>
  <c r="Y17" i="47"/>
  <c r="X17" i="47" s="1"/>
  <c r="Q23" i="47"/>
  <c r="P23" i="47" s="1"/>
  <c r="P11" i="46"/>
  <c r="X11" i="46" s="1"/>
  <c r="P13" i="46"/>
  <c r="X22" i="46"/>
  <c r="X10" i="46"/>
  <c r="X13" i="46"/>
  <c r="P20" i="46"/>
  <c r="Q23" i="46"/>
  <c r="Y21" i="46"/>
  <c r="X21" i="46" s="1"/>
  <c r="Y15" i="46"/>
  <c r="X15" i="46"/>
  <c r="X16" i="46"/>
  <c r="X20" i="46"/>
  <c r="Y12" i="46"/>
  <c r="Y17" i="46"/>
  <c r="X17" i="46" s="1"/>
  <c r="P14" i="46"/>
  <c r="X14" i="46" s="1"/>
  <c r="W23" i="45"/>
  <c r="V23" i="45" s="1"/>
  <c r="U23" i="45"/>
  <c r="T23" i="45" s="1"/>
  <c r="S23" i="45"/>
  <c r="R23" i="45" s="1"/>
  <c r="O23" i="45"/>
  <c r="N23" i="45" s="1"/>
  <c r="M23" i="45"/>
  <c r="L23" i="45" s="1"/>
  <c r="K23" i="45"/>
  <c r="J23" i="45" s="1"/>
  <c r="I23" i="45"/>
  <c r="H23" i="45" s="1"/>
  <c r="G23" i="45"/>
  <c r="F23" i="45" s="1"/>
  <c r="E23" i="45"/>
  <c r="D23" i="45" s="1"/>
  <c r="C23" i="45"/>
  <c r="B23" i="45" s="1"/>
  <c r="X23" i="49" l="1"/>
  <c r="Y23" i="47"/>
  <c r="X11" i="47"/>
  <c r="Y23" i="46"/>
  <c r="X12" i="46"/>
  <c r="P23" i="46"/>
  <c r="Q11" i="45"/>
  <c r="P11" i="45" s="1"/>
  <c r="Q12" i="45"/>
  <c r="P12" i="45" s="1"/>
  <c r="Q13" i="45"/>
  <c r="P13" i="45" s="1"/>
  <c r="Q14" i="45"/>
  <c r="P14" i="45" s="1"/>
  <c r="Q15" i="45"/>
  <c r="P15" i="45" s="1"/>
  <c r="Q16" i="45"/>
  <c r="P16" i="45" s="1"/>
  <c r="Q17" i="45"/>
  <c r="P17" i="45" s="1"/>
  <c r="Q20" i="45"/>
  <c r="P20" i="45" s="1"/>
  <c r="Q21" i="45"/>
  <c r="P21" i="45" s="1"/>
  <c r="Q22" i="45"/>
  <c r="P22" i="45" s="1"/>
  <c r="Q10" i="45"/>
  <c r="Y10" i="45" s="1"/>
  <c r="X23" i="47" l="1"/>
  <c r="X23" i="46"/>
  <c r="Y20" i="45"/>
  <c r="X20" i="45" s="1"/>
  <c r="Y15" i="45"/>
  <c r="X15" i="45" s="1"/>
  <c r="Y12" i="45"/>
  <c r="X12" i="45" s="1"/>
  <c r="Y21" i="45"/>
  <c r="X21" i="45" s="1"/>
  <c r="Y17" i="45"/>
  <c r="X17" i="45" s="1"/>
  <c r="Y14" i="45"/>
  <c r="X14" i="45" s="1"/>
  <c r="Y11" i="45"/>
  <c r="X11" i="45" s="1"/>
  <c r="Y18" i="45"/>
  <c r="Y19" i="45"/>
  <c r="Y13" i="45"/>
  <c r="X13" i="45" s="1"/>
  <c r="Y22" i="45"/>
  <c r="X22" i="45" s="1"/>
  <c r="Q23" i="45"/>
  <c r="Y16" i="45"/>
  <c r="X16" i="45" s="1"/>
  <c r="P10" i="45"/>
  <c r="X10" i="45" s="1"/>
  <c r="Y23" i="45" l="1"/>
  <c r="X23" i="45" s="1"/>
  <c r="P23" i="45"/>
  <c r="X23" i="54"/>
</calcChain>
</file>

<file path=xl/sharedStrings.xml><?xml version="1.0" encoding="utf-8"?>
<sst xmlns="http://schemas.openxmlformats.org/spreadsheetml/2006/main" count="621" uniqueCount="58">
  <si>
    <t xml:space="preserve">Inversiones de los Fondos de Pensiones por Tipo de Instrumento </t>
  </si>
  <si>
    <t>y Tasa de Interés Promedio Ponderada</t>
  </si>
  <si>
    <t>Al 31 de enero de 2025</t>
  </si>
  <si>
    <t>$RD MM y %</t>
  </si>
  <si>
    <t>TIPO DE INSTRUMENTO</t>
  </si>
  <si>
    <t>ATLÁNTICO</t>
  </si>
  <si>
    <t>CRECER</t>
  </si>
  <si>
    <t>JMMB BDI</t>
  </si>
  <si>
    <t>POPULAR</t>
  </si>
  <si>
    <t>RESERVAS</t>
  </si>
  <si>
    <t>ROMANA</t>
  </si>
  <si>
    <t>SIEMBRA</t>
  </si>
  <si>
    <t>TOTAL CCI</t>
  </si>
  <si>
    <r>
      <t>RESERVAS-R</t>
    </r>
    <r>
      <rPr>
        <b/>
        <vertAlign val="superscript"/>
        <sz val="11"/>
        <color rgb="FFFFFFFF"/>
        <rFont val="Calibri"/>
        <family val="2"/>
      </rPr>
      <t>3</t>
    </r>
  </si>
  <si>
    <r>
      <t>BANCO CENTRAL-R</t>
    </r>
    <r>
      <rPr>
        <b/>
        <vertAlign val="superscript"/>
        <sz val="11"/>
        <color rgb="FFFFFFFF"/>
        <rFont val="Calibri"/>
        <family val="2"/>
      </rPr>
      <t>3</t>
    </r>
  </si>
  <si>
    <t>FONDO DE SOLIDARIDAD SOCIAL</t>
  </si>
  <si>
    <t>TOTAL SISTEMA</t>
  </si>
  <si>
    <t>TIPP</t>
  </si>
  <si>
    <t>RD$</t>
  </si>
  <si>
    <r>
      <t xml:space="preserve">Acciones de oferta pública </t>
    </r>
    <r>
      <rPr>
        <b/>
        <vertAlign val="superscript"/>
        <sz val="11"/>
        <rFont val="Calibri"/>
        <family val="2"/>
      </rPr>
      <t>7</t>
    </r>
  </si>
  <si>
    <t>Bonos Ministerio de Hacienda</t>
  </si>
  <si>
    <r>
      <t xml:space="preserve">Bonos EIF </t>
    </r>
    <r>
      <rPr>
        <b/>
        <vertAlign val="superscript"/>
        <sz val="11"/>
        <rFont val="Calibri"/>
        <family val="2"/>
      </rPr>
      <t>1</t>
    </r>
  </si>
  <si>
    <t>Bonos Empresas</t>
  </si>
  <si>
    <t>Bonos de Hacienda para financiar desarrollo de  proyectos de infraestructura</t>
  </si>
  <si>
    <r>
      <t>Certificados de Depósito EIF</t>
    </r>
    <r>
      <rPr>
        <b/>
        <vertAlign val="superscript"/>
        <sz val="11"/>
        <rFont val="Calibri"/>
        <family val="2"/>
      </rPr>
      <t>1</t>
    </r>
  </si>
  <si>
    <r>
      <t>Certificados Inversión Especial BCRD</t>
    </r>
    <r>
      <rPr>
        <b/>
        <vertAlign val="superscript"/>
        <sz val="11"/>
        <rFont val="Calibri"/>
        <family val="2"/>
      </rPr>
      <t>2</t>
    </r>
  </si>
  <si>
    <r>
      <t>Cuotas de Participación de Fondos de Inversión</t>
    </r>
    <r>
      <rPr>
        <b/>
        <vertAlign val="superscript"/>
        <sz val="11"/>
        <rFont val="Calibri"/>
        <family val="2"/>
      </rPr>
      <t>4</t>
    </r>
  </si>
  <si>
    <r>
      <t xml:space="preserve">Cuotas de Participación de Fondos de Mutuos </t>
    </r>
    <r>
      <rPr>
        <b/>
        <vertAlign val="superscript"/>
        <sz val="11"/>
        <rFont val="Calibri"/>
        <family val="2"/>
      </rPr>
      <t>6</t>
    </r>
  </si>
  <si>
    <r>
      <t>Letras BCRD</t>
    </r>
    <r>
      <rPr>
        <b/>
        <vertAlign val="superscript"/>
        <sz val="11"/>
        <rFont val="Calibri"/>
        <family val="2"/>
      </rPr>
      <t>2</t>
    </r>
  </si>
  <si>
    <r>
      <t>Notas BCRD</t>
    </r>
    <r>
      <rPr>
        <b/>
        <vertAlign val="superscript"/>
        <sz val="11"/>
        <rFont val="Calibri"/>
        <family val="2"/>
      </rPr>
      <t>2</t>
    </r>
  </si>
  <si>
    <r>
      <t>Valores representativos de capital emitidos por Fideicomisos de oferta pública</t>
    </r>
    <r>
      <rPr>
        <b/>
        <vertAlign val="superscript"/>
        <sz val="11"/>
        <rFont val="Calibri"/>
        <family val="2"/>
      </rPr>
      <t>5</t>
    </r>
  </si>
  <si>
    <t>Valores representativos de deuda emitidos por Fideicomisos de oferta pública</t>
  </si>
  <si>
    <t>TOTAL</t>
  </si>
  <si>
    <t>1/Entidades de Intermediación Financiera.</t>
  </si>
  <si>
    <t>2/Títulos valores emitidos por el Banco Central de la República Dominicana.</t>
  </si>
  <si>
    <t>3/Fondo de reparto individualizado administrado por AFP.</t>
  </si>
  <si>
    <t xml:space="preserve">4/Promedio ponderado del rendimiento de los fondos de inversión correspondiente a los últimos 365 días.  El Promedio ponderado del rendimiento del fondo de inversión Reservas Desarrollo II corresponde a los últimos 30 días. </t>
  </si>
  <si>
    <t xml:space="preserve">5/Variación mensual anualizada del valor accionario. </t>
  </si>
  <si>
    <t>6/Promedio ponderado del rendimiento del fondo mutuo JMMB Desarrollo correspondiente a los últimos 30 días.</t>
  </si>
  <si>
    <t>7/Variación porcentual del valor accioniario, respecto al promedio del valor de compra.</t>
  </si>
  <si>
    <t>Al 28 de febrero de 2025</t>
  </si>
  <si>
    <t>y Tasa de Interés Promedio Ponderada*</t>
  </si>
  <si>
    <t>Al 31 de marzo de 2025</t>
  </si>
  <si>
    <t>* Datos preliminares.</t>
  </si>
  <si>
    <t>Al 30 de abril de 2025</t>
  </si>
  <si>
    <r>
      <t xml:space="preserve">Acciones de oferta pública </t>
    </r>
    <r>
      <rPr>
        <b/>
        <vertAlign val="superscript"/>
        <sz val="11"/>
        <rFont val="Calibri"/>
        <family val="2"/>
      </rPr>
      <t>6</t>
    </r>
  </si>
  <si>
    <t>Cuotas de Participación de Fondos de Mutuos</t>
  </si>
  <si>
    <t xml:space="preserve">4/Promedio ponderado del rendimiento de los fondos de inversión correspondiente a los últimos 365 días.  El Promedio ponderado del rendimiento del fondo de inversión Universal Desarrollo I corresponde a los últimos 180 días. El Promedio ponderado del rendimiento del fondo de inversión Interval Inmobiliario I y Desarrollo I corresponde a los últimos 90 días. </t>
  </si>
  <si>
    <t>6/Variación porcentual del valor accioniario, respecto al promedio del valor de compra.</t>
  </si>
  <si>
    <t>Al 31 de mayo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</si>
  <si>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es de los últimos 30 días. </t>
  </si>
  <si>
    <t>Al 30 de junio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</si>
  <si>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y el TC Desarrollo I es de los últimos 30 días. </t>
  </si>
  <si>
    <t>Al 31 de julio de 2025</t>
  </si>
  <si>
    <t xml:space="preserve">4/Promedio ponderado del rendimiento de los fondos de inversión correspondiente a los últimos 365 días.  El Promedio ponderado del rendimiento del fondo de inversión Universal Desarrollo I,  Interval Inmobiliario I  e Interval Desarrollo I corresponden a los últimos 180 días. El Promedio ponderado del rendimiento del fondo de inversión Excel Turistico corresponde a los últimos 90 días. El promedio ponderado del rendimiento para el fondo de inversion TC Desarrollo I es de los últimos 30 días. </t>
  </si>
  <si>
    <t>Al 31 de agosto de 2025</t>
  </si>
  <si>
    <t>Al 30 de septiembre de 2025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</si>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</sst>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0.00%"/>
    <numFmt numFmtId="166" formatCode="_-* #,##0.0000_-;\-* #,##0.0000_-;_-* &quot;-&quot;??_-;_-@_-"/>
  </numFmts>
  <fonts count="10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color rgb="FFFFFFFF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right"/>
    </xf>
    <xf numFmtId="164" fontId="3" fillId="2" borderId="1" xfId="1" applyFont="1" applyFill="1" applyBorder="1" applyAlignment="1">
      <alignment horizontal="center"/>
    </xf>
    <xf numFmtId="0" fontId="9" fillId="0" borderId="0" xfId="0" applyFont="1"/>
    <xf numFmtId="164" fontId="0" fillId="0" borderId="0" xfId="1" applyFont="1"/>
    <xf numFmtId="164" fontId="0" fillId="0" borderId="0" xfId="1" applyFont="1" applyFill="1"/>
    <xf numFmtId="0" fontId="5" fillId="3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10" fontId="0" fillId="0" borderId="1" xfId="3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0" fontId="3" fillId="2" borderId="1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" xfId="1" applyFont="1" applyBorder="1"/>
    <xf numFmtId="166" fontId="0" fillId="2" borderId="1" xfId="1" applyNumberFormat="1" applyFont="1" applyFill="1" applyBorder="1" applyAlignment="1">
      <alignment horizontal="center"/>
    </xf>
    <xf numFmtId="165" fontId="0" fillId="0" borderId="1" xfId="0" applyNumberFormat="1" applyBorder="1"/>
    <xf numFmtId="4" fontId="0" fillId="0" borderId="1" xfId="0" applyNumberFormat="1" applyBorder="1"/>
    <xf numFmtId="165" fontId="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3" fontId="0" fillId="0" borderId="0" xfId="0" applyNumberFormat="1"/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165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2 7" xfId="4" xr:uid="{8798E853-5069-4119-B6A8-5C4AB07B07A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2E96-EE12-49E9-954A-CFA56EB8203F}">
  <sheetPr codeName="Hoja1"/>
  <dimension ref="A1:Y32"/>
  <sheetViews>
    <sheetView showGridLines="0" zoomScaleNormal="10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A27" sqref="A27:K2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4">
        <v>7.4999999999999997E-2</v>
      </c>
      <c r="C10" s="17">
        <v>2760590.41</v>
      </c>
      <c r="D10" s="14">
        <v>7.2900000000000006E-2</v>
      </c>
      <c r="E10" s="17">
        <v>1281062145.1900001</v>
      </c>
      <c r="F10" s="14">
        <v>7.4999999999999997E-2</v>
      </c>
      <c r="G10" s="17">
        <v>10766468.800000001</v>
      </c>
      <c r="H10" s="15">
        <v>0</v>
      </c>
      <c r="I10" s="18">
        <v>0</v>
      </c>
      <c r="J10" s="14">
        <v>7.4999999999999997E-2</v>
      </c>
      <c r="K10" s="17">
        <v>1251344802.1700001</v>
      </c>
      <c r="L10" s="15">
        <v>0</v>
      </c>
      <c r="M10" s="18">
        <v>0</v>
      </c>
      <c r="N10" s="14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4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5.91E-2</v>
      </c>
      <c r="C11" s="17">
        <v>12433909592.09</v>
      </c>
      <c r="D11" s="14">
        <v>6.5699999999999995E-2</v>
      </c>
      <c r="E11" s="17">
        <v>137893907509.92001</v>
      </c>
      <c r="F11" s="14">
        <v>5.4199999999999998E-2</v>
      </c>
      <c r="G11" s="17">
        <v>2921363860.5500002</v>
      </c>
      <c r="H11" s="14">
        <v>6.3799999999999996E-2</v>
      </c>
      <c r="I11" s="17">
        <v>161397751051.04001</v>
      </c>
      <c r="J11" s="14">
        <v>6.8699999999999997E-2</v>
      </c>
      <c r="K11" s="17">
        <v>115787927544.22</v>
      </c>
      <c r="L11" s="14">
        <v>7.4200000000000002E-2</v>
      </c>
      <c r="M11" s="17">
        <v>2797919429.8400002</v>
      </c>
      <c r="N11" s="14">
        <v>6.2300000000000001E-2</v>
      </c>
      <c r="O11" s="17">
        <v>94602949827.169998</v>
      </c>
      <c r="P11" s="12">
        <f t="shared" ref="P11:P22" si="0">+((B11*C11)+(D11*E11)+(F11*G11)+(H11*I11)+(J11*K11)+(L11*M11)+(N11*O11))/Q11</f>
        <v>6.4993683382964101E-2</v>
      </c>
      <c r="Q11" s="13">
        <f t="shared" ref="Q11:Q22" si="1">+SUM(C11,E11,G11,I11,K11,M11,O11)</f>
        <v>527835728814.82996</v>
      </c>
      <c r="R11" s="14">
        <v>6.4699999999999994E-2</v>
      </c>
      <c r="S11" s="17">
        <v>13319078663.91</v>
      </c>
      <c r="T11" s="11">
        <v>6.9400000000000003E-2</v>
      </c>
      <c r="U11" s="17">
        <v>11987800672.4</v>
      </c>
      <c r="V11" s="14">
        <v>6.2700000000000006E-2</v>
      </c>
      <c r="W11" s="17">
        <v>49791587297.379997</v>
      </c>
      <c r="X11" s="12">
        <f t="shared" ref="X11:X22" si="2">+(P11*Q11+R11*S11+T11*U11+V11*W11)/Y11</f>
        <v>6.4885386849671101E-2</v>
      </c>
      <c r="Y11" s="13">
        <f t="shared" ref="Y11:Y22" si="3">+SUM(Q11+S11+U11+W11)</f>
        <v>602934195448.5199</v>
      </c>
    </row>
    <row r="12" spans="1:25" ht="16.2" x14ac:dyDescent="0.3">
      <c r="A12" s="2" t="s">
        <v>21</v>
      </c>
      <c r="B12" s="14">
        <v>0.10580000000000001</v>
      </c>
      <c r="C12" s="17">
        <v>886025526.79999995</v>
      </c>
      <c r="D12" s="14">
        <v>0.1012</v>
      </c>
      <c r="E12" s="17">
        <v>15128193745.790001</v>
      </c>
      <c r="F12" s="14">
        <v>0.1013</v>
      </c>
      <c r="G12" s="17">
        <v>558503955.05999994</v>
      </c>
      <c r="H12" s="14">
        <v>0.1008</v>
      </c>
      <c r="I12" s="17">
        <v>24220868464.57</v>
      </c>
      <c r="J12" s="14">
        <v>0.10009999999999999</v>
      </c>
      <c r="K12" s="17">
        <v>8829262570.0900002</v>
      </c>
      <c r="L12" s="14">
        <v>0.1</v>
      </c>
      <c r="M12" s="17">
        <v>47704050.020000003</v>
      </c>
      <c r="N12" s="14">
        <v>0.1011</v>
      </c>
      <c r="O12" s="17">
        <v>18439285831.200001</v>
      </c>
      <c r="P12" s="12">
        <f t="shared" si="0"/>
        <v>0.1009479051368683</v>
      </c>
      <c r="Q12" s="13">
        <f t="shared" si="1"/>
        <v>68109844143.529999</v>
      </c>
      <c r="R12" s="14">
        <v>0.1037</v>
      </c>
      <c r="S12" s="17">
        <v>666204594.5</v>
      </c>
      <c r="T12" s="14">
        <v>9.5200000000000007E-2</v>
      </c>
      <c r="U12" s="17">
        <v>357806600.10000002</v>
      </c>
      <c r="V12" s="14">
        <v>0.10009999999999999</v>
      </c>
      <c r="W12" s="17">
        <v>2983075551.9299998</v>
      </c>
      <c r="X12" s="12">
        <f t="shared" si="2"/>
        <v>0.10090973732796991</v>
      </c>
      <c r="Y12" s="13">
        <f t="shared" si="3"/>
        <v>72116930890.059998</v>
      </c>
    </row>
    <row r="13" spans="1:25" x14ac:dyDescent="0.3">
      <c r="A13" s="2" t="s">
        <v>22</v>
      </c>
      <c r="B13" s="14">
        <v>9.9500000000000005E-2</v>
      </c>
      <c r="C13" s="17">
        <v>1592424553.54</v>
      </c>
      <c r="D13" s="14">
        <v>9.8599999999999993E-2</v>
      </c>
      <c r="E13" s="17">
        <v>3919058453.29</v>
      </c>
      <c r="F13" s="14">
        <v>0.10920000000000001</v>
      </c>
      <c r="G13" s="17">
        <v>1551671682.1500001</v>
      </c>
      <c r="H13" s="14">
        <v>8.6699999999999999E-2</v>
      </c>
      <c r="I13" s="17">
        <v>7759263526.7600002</v>
      </c>
      <c r="J13" s="14">
        <v>8.5400000000000004E-2</v>
      </c>
      <c r="K13" s="17">
        <v>3180054840.1100001</v>
      </c>
      <c r="L13" s="15">
        <v>0</v>
      </c>
      <c r="M13" s="18">
        <v>0</v>
      </c>
      <c r="N13" s="14">
        <v>6.2399999999999997E-2</v>
      </c>
      <c r="O13" s="17">
        <v>4887289180.5299997</v>
      </c>
      <c r="P13" s="12">
        <f t="shared" si="0"/>
        <v>8.5784186395878495E-2</v>
      </c>
      <c r="Q13" s="13">
        <f t="shared" si="1"/>
        <v>22889762236.379997</v>
      </c>
      <c r="R13" s="14">
        <v>8.8900000000000007E-2</v>
      </c>
      <c r="S13" s="17">
        <v>132911753.68000001</v>
      </c>
      <c r="T13" s="14">
        <v>8.6400000000000005E-2</v>
      </c>
      <c r="U13" s="17">
        <v>813856277.36000001</v>
      </c>
      <c r="V13" s="14">
        <v>7.5300000000000006E-2</v>
      </c>
      <c r="W13" s="17">
        <v>1262411734.04</v>
      </c>
      <c r="X13" s="12">
        <f t="shared" si="2"/>
        <v>8.529332714333944E-2</v>
      </c>
      <c r="Y13" s="13">
        <f t="shared" si="3"/>
        <v>25098942001.459999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8213045755.3999996</v>
      </c>
      <c r="F14" s="15">
        <v>0</v>
      </c>
      <c r="G14" s="18">
        <v>0</v>
      </c>
      <c r="H14" s="14">
        <v>8.7300000000000003E-2</v>
      </c>
      <c r="I14" s="17">
        <v>694788617.60000002</v>
      </c>
      <c r="J14" s="14">
        <v>0.10489999999999999</v>
      </c>
      <c r="K14" s="17">
        <v>2141514735.9300001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8.9521830978612757E-2</v>
      </c>
      <c r="Q14" s="13">
        <f t="shared" si="1"/>
        <v>11049349108.93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8.9521830978612757E-2</v>
      </c>
      <c r="Y14" s="13">
        <f t="shared" si="3"/>
        <v>11049349108.93</v>
      </c>
    </row>
    <row r="15" spans="1:25" ht="16.2" x14ac:dyDescent="0.3">
      <c r="A15" s="2" t="s">
        <v>24</v>
      </c>
      <c r="B15" s="14">
        <v>0.1381</v>
      </c>
      <c r="C15" s="17">
        <v>328428238.62</v>
      </c>
      <c r="D15" s="14">
        <v>9.8500000000000004E-2</v>
      </c>
      <c r="E15" s="17">
        <v>5048251344.0500002</v>
      </c>
      <c r="F15" s="14">
        <v>0.12230000000000001</v>
      </c>
      <c r="G15" s="17">
        <v>1131485994.2</v>
      </c>
      <c r="H15" s="14">
        <v>0.1144</v>
      </c>
      <c r="I15" s="17">
        <v>11655155986.24</v>
      </c>
      <c r="J15" s="14">
        <v>9.5600000000000004E-2</v>
      </c>
      <c r="K15" s="17">
        <v>6792106552.6599998</v>
      </c>
      <c r="L15" s="14">
        <v>0.12690000000000001</v>
      </c>
      <c r="M15" s="17">
        <v>2313020327.8200002</v>
      </c>
      <c r="N15" s="14">
        <v>0.1076</v>
      </c>
      <c r="O15" s="17">
        <v>13955786235.309999</v>
      </c>
      <c r="P15" s="12">
        <f t="shared" si="0"/>
        <v>0.10816039591136563</v>
      </c>
      <c r="Q15" s="13">
        <f t="shared" si="1"/>
        <v>41224234678.900002</v>
      </c>
      <c r="R15" s="14">
        <v>9.5799999999999996E-2</v>
      </c>
      <c r="S15" s="17">
        <v>942156891.05999994</v>
      </c>
      <c r="T15" s="14">
        <v>0.1201</v>
      </c>
      <c r="U15" s="17">
        <v>2853983296.6700001</v>
      </c>
      <c r="V15" s="14">
        <v>8.9700000000000002E-2</v>
      </c>
      <c r="W15" s="17">
        <v>2693452069.6500001</v>
      </c>
      <c r="X15" s="12">
        <f t="shared" si="2"/>
        <v>0.10758839834016301</v>
      </c>
      <c r="Y15" s="13">
        <f t="shared" si="3"/>
        <v>47713826936.279999</v>
      </c>
    </row>
    <row r="16" spans="1:25" ht="18" customHeight="1" x14ac:dyDescent="0.3">
      <c r="A16" s="2" t="s">
        <v>25</v>
      </c>
      <c r="B16" s="14">
        <v>7.5800000000000006E-2</v>
      </c>
      <c r="C16" s="17">
        <v>44731956.520000003</v>
      </c>
      <c r="D16" s="15">
        <v>0</v>
      </c>
      <c r="E16" s="18">
        <v>0</v>
      </c>
      <c r="F16" s="14">
        <v>0.1172</v>
      </c>
      <c r="G16" s="17">
        <v>5075734.55</v>
      </c>
      <c r="H16" s="14">
        <v>0.105</v>
      </c>
      <c r="I16" s="17">
        <v>213767550.21000001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0.10027933973300546</v>
      </c>
      <c r="Q16" s="13">
        <f t="shared" si="1"/>
        <v>263575241.28</v>
      </c>
      <c r="R16" s="15">
        <v>0</v>
      </c>
      <c r="S16" s="18">
        <v>0</v>
      </c>
      <c r="T16" s="11">
        <v>0.14610000000000001</v>
      </c>
      <c r="U16" s="18">
        <v>5578479182.8599997</v>
      </c>
      <c r="V16" s="15">
        <v>0</v>
      </c>
      <c r="W16" s="18">
        <v>0</v>
      </c>
      <c r="X16" s="12">
        <f t="shared" si="2"/>
        <v>0.14403271498198003</v>
      </c>
      <c r="Y16" s="13">
        <f t="shared" si="3"/>
        <v>5842054424.1399994</v>
      </c>
    </row>
    <row r="17" spans="1:25" ht="19.5" customHeight="1" x14ac:dyDescent="0.3">
      <c r="A17" s="2" t="s">
        <v>26</v>
      </c>
      <c r="B17" s="14">
        <v>7.8299999999999995E-2</v>
      </c>
      <c r="C17" s="17">
        <v>1197604380.96</v>
      </c>
      <c r="D17" s="14">
        <v>0.17119999999999999</v>
      </c>
      <c r="E17" s="17">
        <v>36588742652.25</v>
      </c>
      <c r="F17" s="14">
        <v>4.1700000000000001E-2</v>
      </c>
      <c r="G17" s="17">
        <v>210170757.11000001</v>
      </c>
      <c r="H17" s="14">
        <v>9.3299999999999994E-2</v>
      </c>
      <c r="I17" s="17">
        <v>75378942886.779999</v>
      </c>
      <c r="J17" s="14">
        <v>9.1499999999999998E-2</v>
      </c>
      <c r="K17" s="17">
        <v>40583052778.360001</v>
      </c>
      <c r="L17" s="15">
        <v>0</v>
      </c>
      <c r="M17" s="18">
        <v>0</v>
      </c>
      <c r="N17" s="14">
        <v>0.13289999999999999</v>
      </c>
      <c r="O17" s="17">
        <v>19183951460.93</v>
      </c>
      <c r="P17" s="12">
        <f t="shared" si="0"/>
        <v>0.1135612869140729</v>
      </c>
      <c r="Q17" s="13">
        <f t="shared" si="1"/>
        <v>173142464916.39001</v>
      </c>
      <c r="R17" s="14">
        <v>7.3800000000000004E-2</v>
      </c>
      <c r="S17" s="17">
        <v>4330577413.8599997</v>
      </c>
      <c r="T17" s="15">
        <v>0</v>
      </c>
      <c r="U17" s="18">
        <v>0</v>
      </c>
      <c r="V17" s="14">
        <v>7.7299999999999994E-2</v>
      </c>
      <c r="W17" s="17">
        <v>19911610185.889999</v>
      </c>
      <c r="X17" s="12">
        <f>+(P17*Q17+R17*S17+T17*U17+V17*W17)/Y17</f>
        <v>0.1090309957818649</v>
      </c>
      <c r="Y17" s="13">
        <f t="shared" si="3"/>
        <v>197384652516.14001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12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2580917794.8499999</v>
      </c>
      <c r="D20" s="14">
        <v>8.6199999999999999E-2</v>
      </c>
      <c r="E20" s="17">
        <v>24037164321.349998</v>
      </c>
      <c r="F20" s="14">
        <v>9.2499999999999999E-2</v>
      </c>
      <c r="G20" s="17">
        <v>3902275372.0900002</v>
      </c>
      <c r="H20" s="14">
        <v>9.0200000000000002E-2</v>
      </c>
      <c r="I20" s="17">
        <v>90310775201.729996</v>
      </c>
      <c r="J20" s="14">
        <v>8.1100000000000005E-2</v>
      </c>
      <c r="K20" s="17">
        <v>11366507732.030001</v>
      </c>
      <c r="L20" s="14">
        <v>0.09</v>
      </c>
      <c r="M20" s="17">
        <v>4876014391.0299997</v>
      </c>
      <c r="N20" s="14">
        <v>9.06E-2</v>
      </c>
      <c r="O20" s="19">
        <v>86207075173.039993</v>
      </c>
      <c r="P20" s="12">
        <f t="shared" si="0"/>
        <v>8.9269839094972367E-2</v>
      </c>
      <c r="Q20" s="13">
        <f t="shared" si="1"/>
        <v>223280729986.12</v>
      </c>
      <c r="R20" s="14">
        <v>7.6300000000000007E-2</v>
      </c>
      <c r="S20" s="19">
        <v>2228977933.5799999</v>
      </c>
      <c r="T20" s="14">
        <v>0.12330000000000001</v>
      </c>
      <c r="U20" s="19">
        <v>6600520211.3699999</v>
      </c>
      <c r="V20" s="14">
        <v>8.8800000000000004E-2</v>
      </c>
      <c r="W20" s="19">
        <v>1720681730.0999999</v>
      </c>
      <c r="X20" s="12">
        <f t="shared" si="2"/>
        <v>9.0103342399877356E-2</v>
      </c>
      <c r="Y20" s="13">
        <f t="shared" si="3"/>
        <v>233830909861.16998</v>
      </c>
    </row>
    <row r="21" spans="1:25" ht="30.6" x14ac:dyDescent="0.3">
      <c r="A21" s="2" t="s">
        <v>30</v>
      </c>
      <c r="B21" s="14">
        <v>0.13900000000000001</v>
      </c>
      <c r="C21" s="19">
        <v>97234409.629999995</v>
      </c>
      <c r="D21" s="14">
        <v>0.13900000000000001</v>
      </c>
      <c r="E21" s="17">
        <v>2103028879.3499999</v>
      </c>
      <c r="F21" s="14">
        <v>0.13900000000000001</v>
      </c>
      <c r="G21" s="17">
        <v>45075678.619999997</v>
      </c>
      <c r="H21" s="14">
        <v>0.13900000000000001</v>
      </c>
      <c r="I21" s="17">
        <v>3201066221.6900001</v>
      </c>
      <c r="J21" s="14">
        <v>0.13900000000000001</v>
      </c>
      <c r="K21" s="17">
        <v>2979368892.3099999</v>
      </c>
      <c r="L21" s="15">
        <v>0</v>
      </c>
      <c r="M21" s="18">
        <v>0</v>
      </c>
      <c r="N21" s="14">
        <v>0.13900000000000001</v>
      </c>
      <c r="O21" s="19">
        <v>1525098158.8199999</v>
      </c>
      <c r="P21" s="12">
        <f t="shared" si="0"/>
        <v>0.13900000000000001</v>
      </c>
      <c r="Q21" s="13">
        <f t="shared" si="1"/>
        <v>9950872240.4200001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0.13900000000000001</v>
      </c>
      <c r="Y21" s="13">
        <f t="shared" si="3"/>
        <v>9950872240.4200001</v>
      </c>
    </row>
    <row r="22" spans="1:25" ht="28.8" x14ac:dyDescent="0.3">
      <c r="A22" s="2" t="s">
        <v>31</v>
      </c>
      <c r="B22" s="11">
        <v>0.1179</v>
      </c>
      <c r="C22" s="19">
        <v>1821865293.72</v>
      </c>
      <c r="D22" s="14">
        <v>9.5699999999999993E-2</v>
      </c>
      <c r="E22" s="17">
        <v>27083711179.48</v>
      </c>
      <c r="F22" s="14">
        <v>9.2499999999999999E-2</v>
      </c>
      <c r="G22" s="17">
        <v>45141527.149999999</v>
      </c>
      <c r="H22" s="11">
        <v>0.1114</v>
      </c>
      <c r="I22" s="18">
        <v>7069070649.3199997</v>
      </c>
      <c r="J22" s="14">
        <v>0.1144</v>
      </c>
      <c r="K22" s="17">
        <v>3916376859.6599998</v>
      </c>
      <c r="L22" s="15">
        <v>0</v>
      </c>
      <c r="M22" s="18">
        <v>0</v>
      </c>
      <c r="N22" s="14">
        <v>0.1148</v>
      </c>
      <c r="O22" s="19">
        <v>3330677599.1199999</v>
      </c>
      <c r="P22" s="12">
        <f t="shared" si="0"/>
        <v>0.10235954653831882</v>
      </c>
      <c r="Q22" s="13">
        <f t="shared" si="1"/>
        <v>43266843108.450005</v>
      </c>
      <c r="R22" s="14">
        <v>5.0500000000000003E-2</v>
      </c>
      <c r="S22" s="19">
        <v>111815866.73</v>
      </c>
      <c r="T22" s="15">
        <v>0</v>
      </c>
      <c r="U22" s="18">
        <v>0</v>
      </c>
      <c r="V22" s="14">
        <v>0.1145</v>
      </c>
      <c r="W22" s="19">
        <v>4095707236.8299999</v>
      </c>
      <c r="X22" s="12">
        <f t="shared" si="2"/>
        <v>0.10328478317572516</v>
      </c>
      <c r="Y22" s="13">
        <f t="shared" si="3"/>
        <v>47474366212.01001</v>
      </c>
    </row>
    <row r="23" spans="1:25" ht="16.5" customHeight="1" x14ac:dyDescent="0.3">
      <c r="A23" s="1" t="s">
        <v>32</v>
      </c>
      <c r="B23" s="16">
        <f>+SUMPRODUCT(C10:C22,B10:B22)/C23</f>
        <v>7.3396138165161481E-2</v>
      </c>
      <c r="C23" s="5">
        <f>+SUM(C10:C22)</f>
        <v>20985902337.140003</v>
      </c>
      <c r="D23" s="16">
        <f>+SUMPRODUCT(E10:E22,D10:D22)/E23</f>
        <v>8.9904689932974249E-2</v>
      </c>
      <c r="E23" s="5">
        <f>+SUM(E10:E22)</f>
        <v>261296165986.07004</v>
      </c>
      <c r="F23" s="16">
        <f>+SUMPRODUCT(G10:G22,F10:F22)/G23</f>
        <v>8.7107163515848476E-2</v>
      </c>
      <c r="G23" s="5">
        <f>+SUM(G10:G22)</f>
        <v>10381531030.280001</v>
      </c>
      <c r="H23" s="16">
        <f>+SUMPRODUCT(I10:I22,H10:H22)/I23</f>
        <v>8.1798978890746638E-2</v>
      </c>
      <c r="I23" s="5">
        <f>+SUM(I10:I22)</f>
        <v>381901450155.94</v>
      </c>
      <c r="J23" s="16">
        <f>+SUMPRODUCT(K10:K22,J10:J22)/K23</f>
        <v>7.9131092742602716E-2</v>
      </c>
      <c r="K23" s="5">
        <f>+SUM(K10:K22)</f>
        <v>196827517307.53998</v>
      </c>
      <c r="L23" s="16">
        <f>+SUMPRODUCT(M10:M22,L10:L22)/M23</f>
        <v>9.4147661313530001E-2</v>
      </c>
      <c r="M23" s="5">
        <f>+SUM(M10:M22)</f>
        <v>10034658198.709999</v>
      </c>
      <c r="N23" s="16">
        <f>+SUMPRODUCT(O10:O22,N10:N22)/O23</f>
        <v>8.4692257290888195E-2</v>
      </c>
      <c r="O23" s="5">
        <f>+SUM(O10:O22)</f>
        <v>243383458268.28998</v>
      </c>
      <c r="P23" s="16">
        <f>+SUMPRODUCT(P10:P22,Q10:Q22)/Q23</f>
        <v>8.3843531493027354E-2</v>
      </c>
      <c r="Q23" s="5">
        <f>+SUM(Q10:Q22)</f>
        <v>1124810683283.9702</v>
      </c>
      <c r="R23" s="16">
        <f>+SUMPRODUCT(S10:S22,R10:R22)/S23</f>
        <v>7.0322017889011157E-2</v>
      </c>
      <c r="S23" s="5">
        <f>+SUM(S10:S22)</f>
        <v>21731723117.319996</v>
      </c>
      <c r="T23" s="16">
        <f>+SUMPRODUCT(U10:U22,T10:T22)/U23</f>
        <v>0.10314664720351553</v>
      </c>
      <c r="U23" s="5">
        <f>+SUM(U10:U22)</f>
        <v>28192473802.34</v>
      </c>
      <c r="V23" s="16">
        <f>+SUMPRODUCT(W10:W22,V10:V22)/W23</f>
        <v>7.1770906238008941E-2</v>
      </c>
      <c r="W23" s="5">
        <f>+SUM(W10:W22)</f>
        <v>82458525805.820007</v>
      </c>
      <c r="X23" s="16">
        <f>+SUMPRODUCT(X10:X22,Y10:Y22)/Y23</f>
        <v>8.325083502852855E-2</v>
      </c>
      <c r="Y23" s="5">
        <f>SUM(Y10:Y22)</f>
        <v>1257193406009.45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X7:Y8"/>
    <mergeCell ref="V7:W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  <mergeCell ref="J7:K8"/>
    <mergeCell ref="L7:M8"/>
    <mergeCell ref="N7:O8"/>
    <mergeCell ref="R7:S8"/>
    <mergeCell ref="T7:U8"/>
    <mergeCell ref="A32:K32"/>
    <mergeCell ref="A25:K25"/>
    <mergeCell ref="A26:K26"/>
    <mergeCell ref="A27:K27"/>
    <mergeCell ref="A29:K29"/>
    <mergeCell ref="A30:K30"/>
    <mergeCell ref="A31:K31"/>
    <mergeCell ref="P7:Q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A54E-B074-489E-BAC5-EB3E462CE65D}">
  <dimension ref="A1:Y31"/>
  <sheetViews>
    <sheetView showGridLines="0" tabSelected="1" zoomScale="80" zoomScaleNormal="80" workbookViewId="0">
      <pane xSplit="1" ySplit="9" topLeftCell="I10" activePane="bottomRight" state="frozen"/>
      <selection pane="topRight" activeCell="B1" sqref="B1"/>
      <selection pane="bottomLeft" activeCell="A10" sqref="A10"/>
      <selection pane="bottomRight" activeCell="G39" sqref="G39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41">
        <v>5.9299999999999999E-2</v>
      </c>
      <c r="C10" s="44">
        <v>2720427.52</v>
      </c>
      <c r="D10" s="41">
        <v>5.7299999999999997E-2</v>
      </c>
      <c r="E10" s="44">
        <v>1262424409.8900001</v>
      </c>
      <c r="F10" s="41">
        <v>5.9299999999999999E-2</v>
      </c>
      <c r="G10" s="44">
        <v>10609831.119999999</v>
      </c>
      <c r="H10" s="15">
        <v>0</v>
      </c>
      <c r="I10" s="18">
        <v>0</v>
      </c>
      <c r="J10" s="41">
        <v>5.9299999999999999E-2</v>
      </c>
      <c r="K10" s="44">
        <v>1233139414.3399999</v>
      </c>
      <c r="L10" s="15">
        <v>0</v>
      </c>
      <c r="M10" s="18">
        <v>0</v>
      </c>
      <c r="N10" s="41">
        <v>5.9299999999999999E-2</v>
      </c>
      <c r="O10" s="44">
        <v>1233139414.3399999</v>
      </c>
      <c r="P10" s="12">
        <f t="shared" ref="P10:P22" si="0">+((B10*C10)+(D10*E10)+(F10*G10)+(H10*I10)+(J10*K10)+(L10*M10)+(N10*O10))/Q10</f>
        <v>5.8625273592109076E-2</v>
      </c>
      <c r="Q10" s="13">
        <f t="shared" ref="Q10:Q22" si="1">+SUM(C10,E10,G10,I10,K10,M10,O10)</f>
        <v>3742033497.21</v>
      </c>
      <c r="R10" s="15">
        <v>0</v>
      </c>
      <c r="S10" s="18">
        <v>0</v>
      </c>
      <c r="T10" s="41">
        <v>5.9299999999999999E-2</v>
      </c>
      <c r="U10" s="22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41">
        <v>5.9799999999999999E-2</v>
      </c>
      <c r="C11" s="44">
        <v>15426671133.52</v>
      </c>
      <c r="D11" s="41">
        <v>6.7400000000000002E-2</v>
      </c>
      <c r="E11" s="44">
        <v>181601034742.35001</v>
      </c>
      <c r="F11" s="41">
        <v>5.6599999999999998E-2</v>
      </c>
      <c r="G11" s="44">
        <v>6173279239.1499996</v>
      </c>
      <c r="H11" s="41">
        <v>6.7100000000000007E-2</v>
      </c>
      <c r="I11" s="44">
        <v>218272848702.07999</v>
      </c>
      <c r="J11" s="41">
        <v>6.8099999999999994E-2</v>
      </c>
      <c r="K11" s="44">
        <v>130781263657.59</v>
      </c>
      <c r="L11" s="41">
        <v>8.3699999999999997E-2</v>
      </c>
      <c r="M11" s="44">
        <v>3793746937.8699999</v>
      </c>
      <c r="N11" s="41">
        <v>7.1300000000000002E-2</v>
      </c>
      <c r="O11" s="44">
        <v>165087422022.38</v>
      </c>
      <c r="P11" s="12">
        <f>+((B11*C11)+(D11*E11)+(F11*G11)+(H11*I11)+(J11*K11)+(L11*M11)+(N11*O11))/Q11</f>
        <v>6.8159676027992569E-2</v>
      </c>
      <c r="Q11" s="13">
        <f t="shared" si="1"/>
        <v>721136266434.93994</v>
      </c>
      <c r="R11" s="41">
        <v>6.5600000000000006E-2</v>
      </c>
      <c r="S11" s="42">
        <v>14467433959.110001</v>
      </c>
      <c r="T11" s="41">
        <v>6.9400000000000003E-2</v>
      </c>
      <c r="U11" s="42">
        <v>12763257316.24</v>
      </c>
      <c r="V11" s="41">
        <v>6.4699999999999994E-2</v>
      </c>
      <c r="W11" s="42">
        <v>55598921786.660004</v>
      </c>
      <c r="X11" s="12">
        <f t="shared" ref="X11:X22" si="2">+(P11*Q11+R11*S11+T11*U11+V11*W11)/Y11</f>
        <v>6.7894048303961993E-2</v>
      </c>
      <c r="Y11" s="13">
        <f t="shared" ref="Y11:Y22" si="3">+SUM(Q11+S11+U11+W11)</f>
        <v>803965879496.94995</v>
      </c>
    </row>
    <row r="12" spans="1:25" ht="16.2" x14ac:dyDescent="0.3">
      <c r="A12" s="2" t="s">
        <v>21</v>
      </c>
      <c r="B12" s="41">
        <v>0.1113</v>
      </c>
      <c r="C12" s="44">
        <v>1107047762.1400001</v>
      </c>
      <c r="D12" s="41">
        <v>0.1016</v>
      </c>
      <c r="E12" s="44">
        <v>15703772176.690001</v>
      </c>
      <c r="F12" s="41">
        <v>9.9699999999999997E-2</v>
      </c>
      <c r="G12" s="44">
        <v>690317993.12</v>
      </c>
      <c r="H12" s="41">
        <v>0.1016</v>
      </c>
      <c r="I12" s="44">
        <v>26100018265.310001</v>
      </c>
      <c r="J12" s="41">
        <v>0.1013</v>
      </c>
      <c r="K12" s="44">
        <v>9801141684.5100002</v>
      </c>
      <c r="L12" s="41">
        <v>0.1</v>
      </c>
      <c r="M12" s="44">
        <v>49534642.890000001</v>
      </c>
      <c r="N12" s="41">
        <v>0.1013</v>
      </c>
      <c r="O12" s="44">
        <v>20031925908.259998</v>
      </c>
      <c r="P12" s="12">
        <f t="shared" si="0"/>
        <v>0.10160541049352746</v>
      </c>
      <c r="Q12" s="13">
        <f t="shared" si="1"/>
        <v>73483758432.919998</v>
      </c>
      <c r="R12" s="43">
        <v>0.1045</v>
      </c>
      <c r="S12" s="42">
        <v>664058305</v>
      </c>
      <c r="T12" s="43">
        <v>9.5399999999999999E-2</v>
      </c>
      <c r="U12" s="42">
        <v>366285732.16000003</v>
      </c>
      <c r="V12" s="43">
        <v>0.1026</v>
      </c>
      <c r="W12" s="42">
        <v>4038459732.6599998</v>
      </c>
      <c r="X12" s="12">
        <f t="shared" si="2"/>
        <v>0.10165207774975672</v>
      </c>
      <c r="Y12" s="13">
        <f t="shared" si="3"/>
        <v>78552562202.740005</v>
      </c>
    </row>
    <row r="13" spans="1:25" x14ac:dyDescent="0.3">
      <c r="A13" s="2" t="s">
        <v>22</v>
      </c>
      <c r="B13" s="41">
        <v>0.10050000000000001</v>
      </c>
      <c r="C13" s="44">
        <v>1749913688.54</v>
      </c>
      <c r="D13" s="41">
        <v>0.14940000000000001</v>
      </c>
      <c r="E13" s="44">
        <v>4895039081.4399996</v>
      </c>
      <c r="F13" s="41">
        <v>0.1087</v>
      </c>
      <c r="G13" s="44">
        <v>1415884497.5999999</v>
      </c>
      <c r="H13" s="41">
        <v>0.1047</v>
      </c>
      <c r="I13" s="44">
        <v>8781963510.3299999</v>
      </c>
      <c r="J13" s="41">
        <v>0.1444</v>
      </c>
      <c r="K13" s="44">
        <v>3347345603.5900002</v>
      </c>
      <c r="L13" s="15">
        <v>0</v>
      </c>
      <c r="M13" s="18">
        <v>0</v>
      </c>
      <c r="N13" s="41">
        <v>6.2300000000000001E-2</v>
      </c>
      <c r="O13" s="44">
        <v>5226426029.2200003</v>
      </c>
      <c r="P13" s="12">
        <f t="shared" si="0"/>
        <v>0.10975226677253831</v>
      </c>
      <c r="Q13" s="13">
        <f t="shared" si="1"/>
        <v>25416572410.720001</v>
      </c>
      <c r="R13" s="43">
        <v>9.3700000000000006E-2</v>
      </c>
      <c r="S13" s="42">
        <v>124879389.56</v>
      </c>
      <c r="T13" s="43">
        <v>8.3799999999999999E-2</v>
      </c>
      <c r="U13" s="42">
        <v>1030636507</v>
      </c>
      <c r="V13" s="43">
        <v>7.8E-2</v>
      </c>
      <c r="W13" s="42">
        <v>879978114.26999998</v>
      </c>
      <c r="X13" s="12">
        <f t="shared" si="2"/>
        <v>0.10768709434367586</v>
      </c>
      <c r="Y13" s="13">
        <f t="shared" si="3"/>
        <v>27452066421.550003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41">
        <v>8.5699999999999998E-2</v>
      </c>
      <c r="E14" s="44">
        <v>7998232745.8000002</v>
      </c>
      <c r="F14" s="15">
        <v>0</v>
      </c>
      <c r="G14" s="18">
        <v>0</v>
      </c>
      <c r="H14" s="41">
        <v>8.7300000000000003E-2</v>
      </c>
      <c r="I14" s="44">
        <v>676655935.20000005</v>
      </c>
      <c r="J14" s="41">
        <v>0.10290000000000001</v>
      </c>
      <c r="K14" s="44">
        <v>2085393705.04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8.9134056830232192E-2</v>
      </c>
      <c r="Q14" s="13">
        <f t="shared" si="1"/>
        <v>10760282386.040001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8.9134056830232192E-2</v>
      </c>
      <c r="Y14" s="13">
        <f t="shared" si="3"/>
        <v>10760282386.040001</v>
      </c>
    </row>
    <row r="15" spans="1:25" ht="16.2" x14ac:dyDescent="0.3">
      <c r="A15" s="2" t="s">
        <v>24</v>
      </c>
      <c r="B15" s="41">
        <v>0.1179</v>
      </c>
      <c r="C15" s="44">
        <v>222870246.66999999</v>
      </c>
      <c r="D15" s="41">
        <v>4.7E-2</v>
      </c>
      <c r="E15" s="44">
        <v>7911818373.9200001</v>
      </c>
      <c r="F15" s="41">
        <v>8.9800000000000005E-2</v>
      </c>
      <c r="G15" s="44">
        <v>1324533181.21</v>
      </c>
      <c r="H15" s="41">
        <v>6.4199999999999993E-2</v>
      </c>
      <c r="I15" s="44">
        <v>19486048736.369999</v>
      </c>
      <c r="J15" s="41">
        <v>4.8300000000000003E-2</v>
      </c>
      <c r="K15" s="44">
        <v>3093690541.3299999</v>
      </c>
      <c r="L15" s="41">
        <v>0.1095</v>
      </c>
      <c r="M15" s="44">
        <v>1874410731.49</v>
      </c>
      <c r="N15" s="41">
        <v>6.8000000000000005E-2</v>
      </c>
      <c r="O15" s="44">
        <v>14002928610.950001</v>
      </c>
      <c r="P15" s="12">
        <f t="shared" si="0"/>
        <v>6.4173394459002817E-2</v>
      </c>
      <c r="Q15" s="13">
        <f t="shared" si="1"/>
        <v>47916300421.940002</v>
      </c>
      <c r="R15" s="43">
        <v>7.6499999999999999E-2</v>
      </c>
      <c r="S15" s="42">
        <v>965257968.75</v>
      </c>
      <c r="T15" s="43">
        <v>0.11459999999999999</v>
      </c>
      <c r="U15" s="42">
        <v>1606150330.51</v>
      </c>
      <c r="V15" s="43">
        <v>6.2700000000000006E-2</v>
      </c>
      <c r="W15" s="42">
        <v>2128904530.53</v>
      </c>
      <c r="X15" s="12">
        <f t="shared" si="2"/>
        <v>6.587921210282989E-2</v>
      </c>
      <c r="Y15" s="13">
        <f t="shared" si="3"/>
        <v>52616613251.730003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43">
        <v>0.14940000000000001</v>
      </c>
      <c r="U16" s="42">
        <v>5223310938.1199999</v>
      </c>
      <c r="V16" s="43">
        <v>0</v>
      </c>
      <c r="W16" s="42">
        <v>0</v>
      </c>
      <c r="X16" s="12">
        <f>+(P16*Q16+R16*S16+T16*U16+V16*W16)/Y16</f>
        <v>0.14940000000000001</v>
      </c>
      <c r="Y16" s="13">
        <f t="shared" si="3"/>
        <v>5223310938.1199999</v>
      </c>
    </row>
    <row r="17" spans="1:25" ht="19.5" customHeight="1" x14ac:dyDescent="0.3">
      <c r="A17" s="2" t="s">
        <v>26</v>
      </c>
      <c r="B17" s="41">
        <v>8.0699999999999994E-2</v>
      </c>
      <c r="C17" s="44">
        <v>1251253600.2</v>
      </c>
      <c r="D17" s="41">
        <v>0.12909999999999999</v>
      </c>
      <c r="E17" s="44">
        <v>42128991170.790001</v>
      </c>
      <c r="F17" s="41">
        <v>6.5600000000000006E-2</v>
      </c>
      <c r="G17" s="44">
        <v>443144210.32999998</v>
      </c>
      <c r="H17" s="41">
        <v>0.1037</v>
      </c>
      <c r="I17" s="44">
        <v>87248881689.210007</v>
      </c>
      <c r="J17" s="41">
        <v>0.1091</v>
      </c>
      <c r="K17" s="44">
        <v>53768152243.860001</v>
      </c>
      <c r="L17" s="15">
        <v>0</v>
      </c>
      <c r="M17" s="18">
        <v>0</v>
      </c>
      <c r="N17" s="41">
        <v>0.1201</v>
      </c>
      <c r="O17" s="44">
        <v>23908057179.810001</v>
      </c>
      <c r="P17" s="12">
        <f t="shared" si="0"/>
        <v>0.11187660520266009</v>
      </c>
      <c r="Q17" s="13">
        <f t="shared" si="1"/>
        <v>208748480094.20001</v>
      </c>
      <c r="R17" s="43">
        <v>7.0499999999999993E-2</v>
      </c>
      <c r="S17" s="42">
        <v>5701152673.3199997</v>
      </c>
      <c r="T17" s="15">
        <v>0</v>
      </c>
      <c r="U17" s="18">
        <v>0</v>
      </c>
      <c r="V17" s="43">
        <v>7.9600000000000004E-2</v>
      </c>
      <c r="W17" s="42">
        <v>24289784492.48</v>
      </c>
      <c r="X17" s="12">
        <f>+(P17*Q17+R17*S17+T17*U17+V17*W17)/Y17</f>
        <v>0.10760464148761585</v>
      </c>
      <c r="Y17" s="13">
        <f t="shared" si="3"/>
        <v>238739417260.00003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41">
        <v>9.35E-2</v>
      </c>
      <c r="E18" s="44">
        <v>103197395.47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9.3500000000000014E-2</v>
      </c>
      <c r="Q18" s="13">
        <f t="shared" si="1"/>
        <v>103197395.47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9.3500000000000014E-2</v>
      </c>
      <c r="Y18" s="13">
        <f t="shared" si="3"/>
        <v>103197395.47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43">
        <v>8.9499999999999996E-2</v>
      </c>
      <c r="C20" s="42">
        <v>2408668786.1799998</v>
      </c>
      <c r="D20" s="15">
        <v>0</v>
      </c>
      <c r="E20" s="18">
        <v>0</v>
      </c>
      <c r="F20" s="43">
        <v>8.0600000000000005E-2</v>
      </c>
      <c r="G20" s="42">
        <v>3078111635.9299998</v>
      </c>
      <c r="H20" s="43">
        <v>0.1139</v>
      </c>
      <c r="I20" s="42">
        <v>43888958262.849998</v>
      </c>
      <c r="J20" s="43">
        <v>7.8600000000000003E-2</v>
      </c>
      <c r="K20" s="42">
        <v>3110347102.8400002</v>
      </c>
      <c r="L20" s="43">
        <v>6.8599999999999994E-2</v>
      </c>
      <c r="M20" s="42">
        <v>5018997124.1999998</v>
      </c>
      <c r="N20" s="43">
        <v>0.10349999999999999</v>
      </c>
      <c r="O20" s="42">
        <v>35074412101.690002</v>
      </c>
      <c r="P20" s="12">
        <f t="shared" si="0"/>
        <v>0.10457609578075897</v>
      </c>
      <c r="Q20" s="13">
        <f t="shared" si="1"/>
        <v>92579495013.690002</v>
      </c>
      <c r="R20" s="43">
        <v>0.12089999999999999</v>
      </c>
      <c r="S20" s="42">
        <v>638550578.01999998</v>
      </c>
      <c r="T20" s="43">
        <v>9.5000000000000001E-2</v>
      </c>
      <c r="U20" s="42">
        <v>8116702946.1400003</v>
      </c>
      <c r="V20" s="43">
        <v>9.5000000000000001E-2</v>
      </c>
      <c r="W20" s="42">
        <v>264886502.40000001</v>
      </c>
      <c r="X20" s="12">
        <f t="shared" si="2"/>
        <v>0.10388869897217978</v>
      </c>
      <c r="Y20" s="13">
        <f t="shared" si="3"/>
        <v>101599635040.25</v>
      </c>
    </row>
    <row r="21" spans="1:25" ht="30.6" x14ac:dyDescent="0.3">
      <c r="A21" s="2" t="s">
        <v>30</v>
      </c>
      <c r="B21" s="43">
        <v>3.4599999999999999E-2</v>
      </c>
      <c r="C21" s="42">
        <v>95529758.010000005</v>
      </c>
      <c r="D21" s="43">
        <v>3.4599999999999999E-2</v>
      </c>
      <c r="E21" s="42">
        <v>2066159919.1700001</v>
      </c>
      <c r="F21" s="43">
        <v>3.4599999999999999E-2</v>
      </c>
      <c r="G21" s="42">
        <v>35964581.119999997</v>
      </c>
      <c r="H21" s="43">
        <v>3.4599999999999999E-2</v>
      </c>
      <c r="I21" s="42">
        <v>3144947171.5700002</v>
      </c>
      <c r="J21" s="43">
        <v>3.4599999999999999E-2</v>
      </c>
      <c r="K21" s="42">
        <v>2927136498.2800002</v>
      </c>
      <c r="L21" s="15">
        <v>0</v>
      </c>
      <c r="M21" s="18">
        <v>0</v>
      </c>
      <c r="N21" s="43">
        <v>3.4599999999999999E-2</v>
      </c>
      <c r="O21" s="42">
        <v>1498361111.2</v>
      </c>
      <c r="P21" s="12">
        <f t="shared" si="0"/>
        <v>3.4599999999999992E-2</v>
      </c>
      <c r="Q21" s="13">
        <f t="shared" si="1"/>
        <v>9768099039.3500023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3.4599999999999992E-2</v>
      </c>
      <c r="Y21" s="13">
        <f t="shared" si="3"/>
        <v>9768099039.3500023</v>
      </c>
    </row>
    <row r="22" spans="1:25" ht="28.8" x14ac:dyDescent="0.3">
      <c r="A22" s="2" t="s">
        <v>31</v>
      </c>
      <c r="B22" s="43">
        <v>0.1179</v>
      </c>
      <c r="C22" s="42">
        <v>1896555078.2</v>
      </c>
      <c r="D22" s="43">
        <v>9.5500000000000002E-2</v>
      </c>
      <c r="E22" s="42">
        <v>27107632384.200001</v>
      </c>
      <c r="F22" s="43">
        <v>9.2499999999999999E-2</v>
      </c>
      <c r="G22" s="42">
        <v>45943995.810000002</v>
      </c>
      <c r="H22" s="43">
        <v>0.1115</v>
      </c>
      <c r="I22" s="42">
        <v>7248858049.1899996</v>
      </c>
      <c r="J22" s="43">
        <v>0.1152</v>
      </c>
      <c r="K22" s="42">
        <v>3889705285.6199999</v>
      </c>
      <c r="L22" s="15">
        <v>0</v>
      </c>
      <c r="M22" s="18">
        <v>0</v>
      </c>
      <c r="N22" s="43">
        <v>0.11509999999999999</v>
      </c>
      <c r="O22" s="42">
        <v>3716187540.29</v>
      </c>
      <c r="P22" s="12">
        <f t="shared" si="0"/>
        <v>0.10251040941485841</v>
      </c>
      <c r="Q22" s="13">
        <f t="shared" si="1"/>
        <v>43904882333.310005</v>
      </c>
      <c r="R22" s="43">
        <v>5.0500000000000003E-2</v>
      </c>
      <c r="S22" s="42">
        <v>105160051.09</v>
      </c>
      <c r="T22" s="43">
        <v>0</v>
      </c>
      <c r="U22" s="42">
        <v>0</v>
      </c>
      <c r="V22" s="43">
        <v>0.1148</v>
      </c>
      <c r="W22" s="42">
        <v>4069701410.5500002</v>
      </c>
      <c r="X22" s="12">
        <f t="shared" si="2"/>
        <v>0.10343690243067255</v>
      </c>
      <c r="Y22" s="13">
        <f t="shared" si="3"/>
        <v>48079743794.950005</v>
      </c>
    </row>
    <row r="23" spans="1:25" ht="16.5" customHeight="1" x14ac:dyDescent="0.3">
      <c r="A23" s="1" t="s">
        <v>32</v>
      </c>
      <c r="B23" s="16">
        <f>+SUMPRODUCT(C10:C22,B10:B22)/C23</f>
        <v>7.4147489942606115E-2</v>
      </c>
      <c r="C23" s="5">
        <f>+SUM(C10:C22)</f>
        <v>24161230480.98</v>
      </c>
      <c r="D23" s="16">
        <f>+SUMPRODUCT(E10:E22,D10:D22)/E23</f>
        <v>8.1866983568551016E-2</v>
      </c>
      <c r="E23" s="5">
        <f>+SUM(E10:E22)</f>
        <v>290778302399.72003</v>
      </c>
      <c r="F23" s="16">
        <f>+SUMPRODUCT(G10:G22,F10:F22)/G23</f>
        <v>7.3716673520656917E-2</v>
      </c>
      <c r="G23" s="5">
        <f>+SUM(G10:G22)</f>
        <v>13217789165.390001</v>
      </c>
      <c r="H23" s="16">
        <f>+SUMPRODUCT(I10:I22,H10:H22)/I23</f>
        <v>8.3141401340999538E-2</v>
      </c>
      <c r="I23" s="5">
        <f>+SUM(I10:I22)</f>
        <v>414849180322.10999</v>
      </c>
      <c r="J23" s="16">
        <f>+SUMPRODUCT(K10:K22,J10:J22)/K23</f>
        <v>8.1665692027537359E-2</v>
      </c>
      <c r="K23" s="5">
        <f>+SUM(K10:K22)</f>
        <v>214037315737</v>
      </c>
      <c r="L23" s="16">
        <f>+SUMPRODUCT(M10:M22,L10:L22)/M23</f>
        <v>8.1220684082236733E-2</v>
      </c>
      <c r="M23" s="5">
        <f>+SUM(M10:M22)</f>
        <v>10736689436.450001</v>
      </c>
      <c r="N23" s="16">
        <f>+SUMPRODUCT(O10:O22,N10:N22)/O23</f>
        <v>8.2037687259885375E-2</v>
      </c>
      <c r="O23" s="5">
        <f>+SUM(O10:O22)</f>
        <v>269778859918.14005</v>
      </c>
      <c r="P23" s="16">
        <f>+SUMPRODUCT(P10:P22,Q10:Q22)/Q23</f>
        <v>8.2053220171864935E-2</v>
      </c>
      <c r="Q23" s="5">
        <f>+SUM(Q10:Q22)</f>
        <v>1237559367459.79</v>
      </c>
      <c r="R23" s="16">
        <f>+SUMPRODUCT(S10:S22,R10:R22)/S23</f>
        <v>7.0078940319502375E-2</v>
      </c>
      <c r="S23" s="5">
        <f>+SUM(S10:S22)</f>
        <v>22666492924.849998</v>
      </c>
      <c r="T23" s="16">
        <f>+SUMPRODUCT(U10:U22,T10:T22)/U23</f>
        <v>9.4226687859626582E-2</v>
      </c>
      <c r="U23" s="5">
        <f>+SUM(U10:U22)</f>
        <v>29106370930.77</v>
      </c>
      <c r="V23" s="16">
        <f>+SUMPRODUCT(W10:W22,V10:V22)/W23</f>
        <v>7.2745735649013363E-2</v>
      </c>
      <c r="W23" s="5">
        <f>+SUM(W10:W22)</f>
        <v>91270636569.550003</v>
      </c>
      <c r="X23" s="16">
        <f>+SUMPRODUCT(X10:X22,Y10:Y22)/Y23</f>
        <v>8.1497963103656534E-2</v>
      </c>
      <c r="Y23" s="5">
        <f>SUM(Y10:Y22)</f>
        <v>1380602867884.9602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  <c r="Y24" s="2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BB2-0DF4-4F26-8BC6-B51C459418AD}">
  <sheetPr codeName="Hoja2"/>
  <dimension ref="A1:Y32"/>
  <sheetViews>
    <sheetView showGridLines="0" zoomScaleNormal="100" workbookViewId="0">
      <pane xSplit="1" ySplit="9" topLeftCell="J11" activePane="bottomRight" state="frozen"/>
      <selection pane="topRight" activeCell="B1" sqref="B1"/>
      <selection pane="bottomLeft" activeCell="A10" sqref="A10"/>
      <selection pane="bottomRight" activeCell="J11" sqref="J1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1">
        <v>7.4999999999999997E-2</v>
      </c>
      <c r="C10" s="17">
        <v>2760590.41</v>
      </c>
      <c r="D10" s="11">
        <v>7.2900000000000006E-2</v>
      </c>
      <c r="E10" s="17">
        <v>1281062145.1900001</v>
      </c>
      <c r="F10" s="11">
        <v>7.4999999999999997E-2</v>
      </c>
      <c r="G10" s="17">
        <v>10766468.800000001</v>
      </c>
      <c r="H10" s="15">
        <v>0</v>
      </c>
      <c r="I10" s="18">
        <v>0</v>
      </c>
      <c r="J10" s="11">
        <v>7.4999999999999997E-2</v>
      </c>
      <c r="K10" s="17">
        <v>1251344802.1700001</v>
      </c>
      <c r="L10" s="15">
        <v>0</v>
      </c>
      <c r="M10" s="18">
        <v>0</v>
      </c>
      <c r="N10" s="11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1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5.8999999999999997E-2</v>
      </c>
      <c r="C11" s="17">
        <v>12905235088.77</v>
      </c>
      <c r="D11" s="14">
        <v>6.5500000000000003E-2</v>
      </c>
      <c r="E11" s="17">
        <v>138333045003.70001</v>
      </c>
      <c r="F11" s="14">
        <v>5.1999999999999998E-2</v>
      </c>
      <c r="G11" s="17">
        <v>3472941097.9400001</v>
      </c>
      <c r="H11" s="14">
        <v>6.4100000000000004E-2</v>
      </c>
      <c r="I11" s="17">
        <v>163788398248.84</v>
      </c>
      <c r="J11" s="14">
        <v>6.8699999999999997E-2</v>
      </c>
      <c r="K11" s="17">
        <v>118142835460.97</v>
      </c>
      <c r="L11" s="14">
        <v>7.4200000000000002E-2</v>
      </c>
      <c r="M11" s="17">
        <v>2805936497.9000001</v>
      </c>
      <c r="N11" s="14">
        <v>6.2199999999999998E-2</v>
      </c>
      <c r="O11" s="17">
        <v>94786682594.289993</v>
      </c>
      <c r="P11" s="12">
        <f t="shared" ref="P11:P22" si="0">+((B11*C11)+(D11*E11)+(F11*G11)+(H11*I11)+(J11*K11)+(L11*M11)+(N11*O11))/Q11</f>
        <v>6.4993856103491746E-2</v>
      </c>
      <c r="Q11" s="13">
        <f t="shared" ref="Q11:Q22" si="1">+SUM(C11,E11,G11,I11,K11,M11,O11)</f>
        <v>534235073992.40997</v>
      </c>
      <c r="R11" s="14">
        <v>6.4500000000000002E-2</v>
      </c>
      <c r="S11" s="17">
        <v>13770390784.25</v>
      </c>
      <c r="T11" s="11">
        <v>6.9699999999999998E-2</v>
      </c>
      <c r="U11" s="17">
        <v>12184688792.870001</v>
      </c>
      <c r="V11" s="14">
        <v>6.2700000000000006E-2</v>
      </c>
      <c r="W11" s="17">
        <v>52269421460.269997</v>
      </c>
      <c r="X11" s="12">
        <f t="shared" ref="X11:X22" si="2">+(P11*Q11+R11*S11+T11*U11+V11*W11)/Y11</f>
        <v>6.4880613977785564E-2</v>
      </c>
      <c r="Y11" s="13">
        <f t="shared" ref="Y11:Y22" si="3">+SUM(Q11+S11+U11+W11)</f>
        <v>612459575029.80005</v>
      </c>
    </row>
    <row r="12" spans="1:25" ht="16.2" x14ac:dyDescent="0.3">
      <c r="A12" s="2" t="s">
        <v>21</v>
      </c>
      <c r="B12" s="14">
        <v>0.10580000000000001</v>
      </c>
      <c r="C12" s="17">
        <v>884112478.5</v>
      </c>
      <c r="D12" s="14">
        <v>0.1012</v>
      </c>
      <c r="E12" s="17">
        <v>15072486425.540001</v>
      </c>
      <c r="F12" s="14">
        <v>0.1013</v>
      </c>
      <c r="G12" s="17">
        <v>561715360.94000006</v>
      </c>
      <c r="H12" s="14">
        <v>0.1012</v>
      </c>
      <c r="I12" s="17">
        <v>25313312922.32</v>
      </c>
      <c r="J12" s="14">
        <v>0.10059999999999999</v>
      </c>
      <c r="K12" s="17">
        <v>9196353999.4599991</v>
      </c>
      <c r="L12" s="14">
        <v>0.1</v>
      </c>
      <c r="M12" s="17">
        <v>48062477.659999996</v>
      </c>
      <c r="N12" s="14">
        <v>0.1016</v>
      </c>
      <c r="O12" s="17">
        <v>19419333624.169998</v>
      </c>
      <c r="P12" s="12">
        <f t="shared" si="0"/>
        <v>0.10128958509418483</v>
      </c>
      <c r="Q12" s="13">
        <f t="shared" si="1"/>
        <v>70495377288.589996</v>
      </c>
      <c r="R12" s="14">
        <v>0.1037</v>
      </c>
      <c r="S12" s="17">
        <v>670953399</v>
      </c>
      <c r="T12" s="14">
        <v>9.5299999999999996E-2</v>
      </c>
      <c r="U12" s="17">
        <v>360379189.19</v>
      </c>
      <c r="V12" s="14">
        <v>0.10249999999999999</v>
      </c>
      <c r="W12" s="17">
        <v>3970955678.23</v>
      </c>
      <c r="X12" s="12">
        <f t="shared" si="2"/>
        <v>0.10134608032706569</v>
      </c>
      <c r="Y12" s="13">
        <f t="shared" si="3"/>
        <v>75497665555.009995</v>
      </c>
    </row>
    <row r="13" spans="1:25" x14ac:dyDescent="0.3">
      <c r="A13" s="2" t="s">
        <v>22</v>
      </c>
      <c r="B13" s="14">
        <v>9.98E-2</v>
      </c>
      <c r="C13" s="17">
        <v>1561593450.3</v>
      </c>
      <c r="D13" s="14">
        <v>9.8599999999999993E-2</v>
      </c>
      <c r="E13" s="17">
        <v>3915192092.46</v>
      </c>
      <c r="F13" s="14">
        <v>0.1095</v>
      </c>
      <c r="G13" s="17">
        <v>1763161663.8099999</v>
      </c>
      <c r="H13" s="14">
        <v>8.6499999999999994E-2</v>
      </c>
      <c r="I13" s="17">
        <v>7778797335.3299999</v>
      </c>
      <c r="J13" s="14">
        <v>8.5400000000000004E-2</v>
      </c>
      <c r="K13" s="17">
        <v>3196520081.0799999</v>
      </c>
      <c r="L13" s="15">
        <v>0</v>
      </c>
      <c r="M13" s="18">
        <v>0</v>
      </c>
      <c r="N13" s="14">
        <v>6.2399999999999997E-2</v>
      </c>
      <c r="O13" s="17">
        <v>4926544389.6999998</v>
      </c>
      <c r="P13" s="12">
        <f t="shared" si="0"/>
        <v>8.5914472896300026E-2</v>
      </c>
      <c r="Q13" s="13">
        <f t="shared" si="1"/>
        <v>23141809012.68</v>
      </c>
      <c r="R13" s="14">
        <v>8.8900000000000007E-2</v>
      </c>
      <c r="S13" s="17">
        <v>133885999.95999999</v>
      </c>
      <c r="T13" s="14">
        <v>8.4699999999999998E-2</v>
      </c>
      <c r="U13" s="17">
        <v>935781436.44000006</v>
      </c>
      <c r="V13" s="14">
        <v>7.5300000000000006E-2</v>
      </c>
      <c r="W13" s="17">
        <v>1270365708.9300001</v>
      </c>
      <c r="X13" s="12">
        <f t="shared" si="2"/>
        <v>8.5356388311701559E-2</v>
      </c>
      <c r="Y13" s="13">
        <f t="shared" si="3"/>
        <v>25481842158.009998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7907447716.3999996</v>
      </c>
      <c r="F14" s="15">
        <v>0</v>
      </c>
      <c r="G14" s="18">
        <v>0</v>
      </c>
      <c r="H14" s="14">
        <v>8.7300000000000003E-2</v>
      </c>
      <c r="I14" s="17">
        <v>668649021.60000002</v>
      </c>
      <c r="J14" s="14">
        <v>0.10489999999999999</v>
      </c>
      <c r="K14" s="17">
        <v>2050878722.78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8.9506041527169122E-2</v>
      </c>
      <c r="Q14" s="13">
        <f t="shared" si="1"/>
        <v>10626975460.780001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8.9506041527169122E-2</v>
      </c>
      <c r="Y14" s="13">
        <f t="shared" si="3"/>
        <v>10626975460.780001</v>
      </c>
    </row>
    <row r="15" spans="1:25" ht="16.2" x14ac:dyDescent="0.3">
      <c r="A15" s="2" t="s">
        <v>24</v>
      </c>
      <c r="B15" s="14">
        <v>0.1055</v>
      </c>
      <c r="C15" s="17">
        <v>288963469.86000001</v>
      </c>
      <c r="D15" s="14">
        <v>0.10050000000000001</v>
      </c>
      <c r="E15" s="17">
        <v>8234312682.6300001</v>
      </c>
      <c r="F15" s="14">
        <v>0.11210000000000001</v>
      </c>
      <c r="G15" s="17">
        <v>1180003188.3599999</v>
      </c>
      <c r="H15" s="14">
        <v>9.7699999999999995E-2</v>
      </c>
      <c r="I15" s="17">
        <v>11285770606.690001</v>
      </c>
      <c r="J15" s="14">
        <v>9.7100000000000006E-2</v>
      </c>
      <c r="K15" s="17">
        <v>6273810880.1700001</v>
      </c>
      <c r="L15" s="14">
        <v>0.12640000000000001</v>
      </c>
      <c r="M15" s="17">
        <v>2409269698.48</v>
      </c>
      <c r="N15" s="14">
        <v>0.1016</v>
      </c>
      <c r="O15" s="17">
        <v>14725416984.700001</v>
      </c>
      <c r="P15" s="12">
        <f t="shared" si="0"/>
        <v>0.10141896480333201</v>
      </c>
      <c r="Q15" s="13">
        <f t="shared" si="1"/>
        <v>44397547510.889999</v>
      </c>
      <c r="R15" s="14">
        <v>9.2999999999999999E-2</v>
      </c>
      <c r="S15" s="17">
        <v>710407448.60000002</v>
      </c>
      <c r="T15" s="14">
        <v>0.12559999999999999</v>
      </c>
      <c r="U15" s="17">
        <v>2068183449.24</v>
      </c>
      <c r="V15" s="14">
        <v>8.5900000000000004E-2</v>
      </c>
      <c r="W15" s="17">
        <v>2351917621.48</v>
      </c>
      <c r="X15" s="12">
        <f t="shared" si="2"/>
        <v>0.1015710118507827</v>
      </c>
      <c r="Y15" s="13">
        <f t="shared" si="3"/>
        <v>49528056030.209999</v>
      </c>
    </row>
    <row r="16" spans="1:25" ht="18" customHeight="1" x14ac:dyDescent="0.3">
      <c r="A16" s="2" t="s">
        <v>25</v>
      </c>
      <c r="B16" s="15">
        <v>0</v>
      </c>
      <c r="C16" s="17">
        <v>0</v>
      </c>
      <c r="D16" s="15">
        <v>0</v>
      </c>
      <c r="E16" s="18">
        <v>0</v>
      </c>
      <c r="F16" s="14">
        <v>0.1172</v>
      </c>
      <c r="G16" s="17">
        <v>5119074.1500000004</v>
      </c>
      <c r="H16" s="14">
        <v>0.105</v>
      </c>
      <c r="I16" s="17">
        <v>214659315.21000001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0.10528416217268614</v>
      </c>
      <c r="Q16" s="13">
        <f t="shared" si="1"/>
        <v>219778389.36000001</v>
      </c>
      <c r="R16" s="15">
        <v>0</v>
      </c>
      <c r="S16" s="18">
        <v>0</v>
      </c>
      <c r="T16" s="11">
        <v>0.14610000000000001</v>
      </c>
      <c r="U16" s="18">
        <v>5580413247.1400003</v>
      </c>
      <c r="V16" s="15">
        <v>0</v>
      </c>
      <c r="W16" s="18">
        <v>0</v>
      </c>
      <c r="X16" s="12">
        <f>+(P16*Q16+R16*S16+T16*U16+V16*W16)/Y16</f>
        <v>0.14455342366938087</v>
      </c>
      <c r="Y16" s="13">
        <f t="shared" si="3"/>
        <v>5800191636.5</v>
      </c>
    </row>
    <row r="17" spans="1:25" ht="19.5" customHeight="1" x14ac:dyDescent="0.3">
      <c r="A17" s="2" t="s">
        <v>26</v>
      </c>
      <c r="B17" s="11">
        <v>8.1600000000000006E-2</v>
      </c>
      <c r="C17" s="18">
        <v>1212952075.5899999</v>
      </c>
      <c r="D17" s="11">
        <v>0.18090000000000001</v>
      </c>
      <c r="E17" s="18">
        <v>36948546165.239998</v>
      </c>
      <c r="F17" s="11">
        <v>5.11E-2</v>
      </c>
      <c r="G17" s="18">
        <v>370322065.17000002</v>
      </c>
      <c r="H17" s="11">
        <v>9.35E-2</v>
      </c>
      <c r="I17" s="18">
        <v>75582883220.009995</v>
      </c>
      <c r="J17" s="11">
        <v>9.4799999999999995E-2</v>
      </c>
      <c r="K17" s="18">
        <v>42811690415.610001</v>
      </c>
      <c r="L17" s="15">
        <v>0</v>
      </c>
      <c r="M17" s="18">
        <v>0</v>
      </c>
      <c r="N17" s="11">
        <v>0.1338</v>
      </c>
      <c r="O17" s="18">
        <v>19372691552.5</v>
      </c>
      <c r="P17" s="12">
        <f t="shared" si="0"/>
        <v>0.11639031622242808</v>
      </c>
      <c r="Q17" s="13">
        <f t="shared" si="1"/>
        <v>176299085494.12</v>
      </c>
      <c r="R17" s="11">
        <v>7.3499999999999996E-2</v>
      </c>
      <c r="S17" s="18">
        <v>4779580742.9700003</v>
      </c>
      <c r="T17" s="15">
        <v>0</v>
      </c>
      <c r="U17" s="18">
        <v>0</v>
      </c>
      <c r="V17" s="11">
        <v>7.7200000000000005E-2</v>
      </c>
      <c r="W17" s="17">
        <v>20006122843.16</v>
      </c>
      <c r="X17" s="12">
        <f>+(P17*Q17+R17*S17+T17*U17+V17*W17)/Y17</f>
        <v>0.11147177407605975</v>
      </c>
      <c r="Y17" s="13">
        <f t="shared" si="3"/>
        <v>201084789080.25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2557351334.4699998</v>
      </c>
      <c r="D20" s="14">
        <v>8.5900000000000004E-2</v>
      </c>
      <c r="E20" s="17">
        <v>23438391412.389999</v>
      </c>
      <c r="F20" s="14">
        <v>9.4600000000000004E-2</v>
      </c>
      <c r="G20" s="17">
        <v>3249499387.8400002</v>
      </c>
      <c r="H20" s="14">
        <v>8.9200000000000002E-2</v>
      </c>
      <c r="I20" s="17">
        <v>90747910679.539993</v>
      </c>
      <c r="J20" s="14">
        <v>8.3699999999999997E-2</v>
      </c>
      <c r="K20" s="17">
        <v>9570614563.7199993</v>
      </c>
      <c r="L20" s="14">
        <v>9.0200000000000002E-2</v>
      </c>
      <c r="M20" s="17">
        <v>4828716850.7600002</v>
      </c>
      <c r="N20" s="14">
        <v>8.7800000000000003E-2</v>
      </c>
      <c r="O20" s="19">
        <v>87324617341.710007</v>
      </c>
      <c r="P20" s="12">
        <f t="shared" si="0"/>
        <v>8.7948719628072283E-2</v>
      </c>
      <c r="Q20" s="13">
        <f t="shared" si="1"/>
        <v>221717101570.42999</v>
      </c>
      <c r="R20" s="14">
        <v>7.0199999999999999E-2</v>
      </c>
      <c r="S20" s="19">
        <v>1697775046.3199999</v>
      </c>
      <c r="T20" s="14">
        <v>0.1231</v>
      </c>
      <c r="U20" s="19">
        <v>7172584009.8900003</v>
      </c>
      <c r="V20" s="14">
        <v>7.3800000000000004E-2</v>
      </c>
      <c r="W20" s="19">
        <v>292327798.04000002</v>
      </c>
      <c r="X20" s="12">
        <f t="shared" si="2"/>
        <v>8.8892310730899746E-2</v>
      </c>
      <c r="Y20" s="13">
        <f t="shared" si="3"/>
        <v>230879788424.68002</v>
      </c>
    </row>
    <row r="21" spans="1:25" ht="30.6" x14ac:dyDescent="0.3">
      <c r="A21" s="2" t="s">
        <v>30</v>
      </c>
      <c r="B21" s="11">
        <v>8.2000000000000003E-2</v>
      </c>
      <c r="C21" s="19">
        <v>95853522.810000002</v>
      </c>
      <c r="D21" s="11">
        <v>8.2000000000000003E-2</v>
      </c>
      <c r="E21" s="17">
        <v>2073162447.8299999</v>
      </c>
      <c r="F21" s="11">
        <v>8.2000000000000003E-2</v>
      </c>
      <c r="G21" s="17">
        <v>44435530.619999997</v>
      </c>
      <c r="H21" s="11">
        <v>8.2000000000000003E-2</v>
      </c>
      <c r="I21" s="17">
        <v>3155605873.4899998</v>
      </c>
      <c r="J21" s="11">
        <v>8.2000000000000003E-2</v>
      </c>
      <c r="K21" s="17">
        <v>2937057006.8699999</v>
      </c>
      <c r="L21" s="15">
        <v>0</v>
      </c>
      <c r="M21" s="18">
        <v>0</v>
      </c>
      <c r="N21" s="11">
        <v>8.2000000000000003E-2</v>
      </c>
      <c r="O21" s="19">
        <v>1503439283.76</v>
      </c>
      <c r="P21" s="12">
        <f t="shared" si="0"/>
        <v>8.2000000000000003E-2</v>
      </c>
      <c r="Q21" s="13">
        <f t="shared" si="1"/>
        <v>9809553665.3799992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8.2000000000000003E-2</v>
      </c>
      <c r="Y21" s="13">
        <f t="shared" si="3"/>
        <v>9809553665.3799992</v>
      </c>
    </row>
    <row r="22" spans="1:25" ht="28.8" x14ac:dyDescent="0.3">
      <c r="A22" s="2" t="s">
        <v>31</v>
      </c>
      <c r="B22" s="11">
        <v>0.1179</v>
      </c>
      <c r="C22" s="19">
        <v>1831174527.1600001</v>
      </c>
      <c r="D22" s="14">
        <v>9.5600000000000004E-2</v>
      </c>
      <c r="E22" s="17">
        <v>27060812688.41</v>
      </c>
      <c r="F22" s="14">
        <v>9.2499999999999999E-2</v>
      </c>
      <c r="G22" s="17">
        <v>45416415.890000001</v>
      </c>
      <c r="H22" s="11">
        <v>0.1114</v>
      </c>
      <c r="I22" s="18">
        <v>7136191642.7299995</v>
      </c>
      <c r="J22" s="14">
        <v>0.1145</v>
      </c>
      <c r="K22" s="17">
        <v>3921490262.9400001</v>
      </c>
      <c r="L22" s="15">
        <v>0</v>
      </c>
      <c r="M22" s="18">
        <v>0</v>
      </c>
      <c r="N22" s="14">
        <v>0.1149</v>
      </c>
      <c r="O22" s="19">
        <v>3358844983.0599999</v>
      </c>
      <c r="P22" s="12">
        <f t="shared" si="0"/>
        <v>0.1023442121084731</v>
      </c>
      <c r="Q22" s="13">
        <f t="shared" si="1"/>
        <v>43353930520.190002</v>
      </c>
      <c r="R22" s="14">
        <v>5.0500000000000003E-2</v>
      </c>
      <c r="S22" s="19">
        <v>110566933.92</v>
      </c>
      <c r="T22" s="15">
        <v>0</v>
      </c>
      <c r="U22" s="18">
        <v>0</v>
      </c>
      <c r="V22" s="14">
        <v>0.1145</v>
      </c>
      <c r="W22" s="19">
        <v>4033257272.0300002</v>
      </c>
      <c r="X22" s="12">
        <f t="shared" si="2"/>
        <v>0.10325573233897772</v>
      </c>
      <c r="Y22" s="13">
        <f t="shared" si="3"/>
        <v>47497754726.139999</v>
      </c>
    </row>
    <row r="23" spans="1:25" ht="16.5" customHeight="1" x14ac:dyDescent="0.3">
      <c r="A23" s="1" t="s">
        <v>32</v>
      </c>
      <c r="B23" s="16">
        <f>+SUMPRODUCT(C10:C22,B10:B22)/C23</f>
        <v>7.2388439408441765E-2</v>
      </c>
      <c r="C23" s="5">
        <f>+SUM(C10:C22)</f>
        <v>21339996537.870003</v>
      </c>
      <c r="D23" s="16">
        <f>+SUMPRODUCT(E10:E22,D10:D22)/E23</f>
        <v>9.0913311184149831E-2</v>
      </c>
      <c r="E23" s="5">
        <f>+SUM(E10:E22)</f>
        <v>264264458779.78998</v>
      </c>
      <c r="F23" s="16">
        <f>+SUMPRODUCT(G10:G22,F10:F22)/G23</f>
        <v>8.3937738707721657E-2</v>
      </c>
      <c r="G23" s="5">
        <f>+SUM(G10:G22)</f>
        <v>10703380253.519999</v>
      </c>
      <c r="H23" s="16">
        <f>+SUMPRODUCT(I10:I22,H10:H22)/I23</f>
        <v>8.0722406207319922E-2</v>
      </c>
      <c r="I23" s="5">
        <f>+SUM(I10:I22)</f>
        <v>385672178865.75995</v>
      </c>
      <c r="J23" s="16">
        <f>+SUMPRODUCT(K10:K22,J10:J22)/K23</f>
        <v>7.9167175142479868E-2</v>
      </c>
      <c r="K23" s="5">
        <f>+SUM(K10:K22)</f>
        <v>199352596195.76999</v>
      </c>
      <c r="L23" s="16">
        <f>+SUMPRODUCT(M10:M22,L10:L22)/M23</f>
        <v>9.4440155843910828E-2</v>
      </c>
      <c r="M23" s="5">
        <f>+SUM(M10:M22)</f>
        <v>10091985524.799999</v>
      </c>
      <c r="N23" s="16">
        <f>+SUMPRODUCT(O10:O22,N10:N22)/O23</f>
        <v>8.3247158828927401E-2</v>
      </c>
      <c r="O23" s="5">
        <f>+SUM(O10:O22)</f>
        <v>246668915556.06</v>
      </c>
      <c r="P23" s="16">
        <f>+SUMPRODUCT(P10:P22,Q10:Q22)/Q23</f>
        <v>8.3359131601653189E-2</v>
      </c>
      <c r="Q23" s="5">
        <f>+SUM(Q10:Q22)</f>
        <v>1138093511713.5701</v>
      </c>
      <c r="R23" s="16">
        <f>+SUMPRODUCT(S10:S22,R10:R22)/S23</f>
        <v>6.9115636853907411E-2</v>
      </c>
      <c r="S23" s="5">
        <f>+SUM(S10:S22)</f>
        <v>21873560355.019997</v>
      </c>
      <c r="T23" s="16">
        <f>+SUMPRODUCT(U10:U22,T10:T22)/U23</f>
        <v>0.10320405113285125</v>
      </c>
      <c r="U23" s="5">
        <f>+SUM(U10:U22)</f>
        <v>28302057686.350002</v>
      </c>
      <c r="V23" s="16">
        <f>+SUMPRODUCT(W10:W22,V10:V22)/W23</f>
        <v>7.1380764441421538E-2</v>
      </c>
      <c r="W23" s="5">
        <f>+SUM(W10:W22)</f>
        <v>84194368382.139999</v>
      </c>
      <c r="X23" s="16">
        <f>+SUMPRODUCT(X10:X22,Y10:Y22)/Y23</f>
        <v>8.2763110621017058E-2</v>
      </c>
      <c r="Y23" s="5">
        <f>SUM(Y10:Y22)</f>
        <v>1272463498137.0798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B7:C8"/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8796-C5DC-4FFC-B669-A136618A2485}">
  <sheetPr codeName="Hoja3"/>
  <dimension ref="A1:Y32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3" sqref="Q1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21">
        <v>5.9299999999999999E-2</v>
      </c>
      <c r="C10" s="22">
        <v>2720427.52</v>
      </c>
      <c r="D10" s="23">
        <v>5.7299999999999997E-2</v>
      </c>
      <c r="E10" s="22">
        <v>1262424409.78</v>
      </c>
      <c r="F10" s="21">
        <v>5.9299999999999999E-2</v>
      </c>
      <c r="G10" s="22">
        <v>10609831.119999999</v>
      </c>
      <c r="H10" s="15">
        <v>0</v>
      </c>
      <c r="I10" s="18">
        <v>0</v>
      </c>
      <c r="J10" s="21">
        <v>5.9299999999999999E-2</v>
      </c>
      <c r="K10" s="22">
        <v>1233139414.24</v>
      </c>
      <c r="L10" s="15">
        <v>0</v>
      </c>
      <c r="M10" s="18">
        <v>0</v>
      </c>
      <c r="N10" s="21">
        <v>5.9299999999999999E-2</v>
      </c>
      <c r="O10" s="22">
        <v>1233139414.24</v>
      </c>
      <c r="P10" s="12">
        <f>+((B10*C10)+(D10*E10)+(F10*G10)+(H10*I10)+(J10*K10)+(L10*M10)+(N10*O10))/Q10</f>
        <v>5.8625273592111983E-2</v>
      </c>
      <c r="Q10" s="13">
        <f>+SUM(C10,E10,G10,I10,K10,M10,O10)</f>
        <v>3742033496.8999996</v>
      </c>
      <c r="R10" s="15">
        <v>0</v>
      </c>
      <c r="S10" s="18">
        <v>0</v>
      </c>
      <c r="T10" s="11">
        <v>5.9299999999999999E-2</v>
      </c>
      <c r="U10" s="17">
        <v>27160.6</v>
      </c>
      <c r="V10" s="15">
        <v>0</v>
      </c>
      <c r="W10" s="18">
        <v>0</v>
      </c>
      <c r="X10" s="12">
        <f>+(P10*Q10+R10*S10+T10*U10+V10*W10)/Y10</f>
        <v>5.8625278489406754E-2</v>
      </c>
      <c r="Y10" s="13">
        <f>+SUM(Q10+S10+U10+W10)</f>
        <v>3742060657.4999995</v>
      </c>
    </row>
    <row r="11" spans="1:25" x14ac:dyDescent="0.3">
      <c r="A11" s="2" t="s">
        <v>20</v>
      </c>
      <c r="B11" s="21">
        <v>5.9200000000000003E-2</v>
      </c>
      <c r="C11" s="22">
        <v>12905603129.809999</v>
      </c>
      <c r="D11" s="21">
        <v>6.4899999999999999E-2</v>
      </c>
      <c r="E11" s="22">
        <v>143877747085.10001</v>
      </c>
      <c r="F11" s="21">
        <v>5.5599999999999997E-2</v>
      </c>
      <c r="G11" s="22">
        <v>3822607551.3000002</v>
      </c>
      <c r="H11" s="21">
        <v>6.4000000000000001E-2</v>
      </c>
      <c r="I11" s="22">
        <v>164528255871.17999</v>
      </c>
      <c r="J11" s="21">
        <v>6.7599999999999993E-2</v>
      </c>
      <c r="K11" s="22">
        <v>114244992947.56</v>
      </c>
      <c r="L11" s="21">
        <v>7.4300000000000005E-2</v>
      </c>
      <c r="M11" s="22">
        <v>2798796592.9499998</v>
      </c>
      <c r="N11" s="21">
        <v>6.2399999999999997E-2</v>
      </c>
      <c r="O11" s="22">
        <v>97136560708.369995</v>
      </c>
      <c r="P11" s="12">
        <f>+((B11*C11)+(D11*E11)+(F11*G11)+(H11*I11)+(J11*K11)+(L11*M11)+(N11*O11))/Q11</f>
        <v>6.4593576138572986E-2</v>
      </c>
      <c r="Q11" s="13">
        <f t="shared" ref="Q11:Q22" si="0">+SUM(C11,E11,G11,I11,K11,M11,O11)</f>
        <v>539314563886.27002</v>
      </c>
      <c r="R11" s="11">
        <v>6.4899999999999999E-2</v>
      </c>
      <c r="S11" s="18">
        <v>14111430867.639999</v>
      </c>
      <c r="T11" s="11">
        <v>6.9699999999999998E-2</v>
      </c>
      <c r="U11" s="18">
        <v>12370385240.74</v>
      </c>
      <c r="V11" s="11">
        <v>6.2899999999999998E-2</v>
      </c>
      <c r="W11" s="17">
        <v>52477415587.099998</v>
      </c>
      <c r="X11" s="12">
        <f t="shared" ref="X11:X22" si="1">+(P11*Q11+R11*S11+T11*U11+V11*W11)/Y11</f>
        <v>6.4558992771948029E-2</v>
      </c>
      <c r="Y11" s="13">
        <f t="shared" ref="Y11:Y22" si="2">+SUM(Q11+S11+U11+W11)</f>
        <v>618273795581.75</v>
      </c>
    </row>
    <row r="12" spans="1:25" ht="16.2" x14ac:dyDescent="0.3">
      <c r="A12" s="2" t="s">
        <v>21</v>
      </c>
      <c r="B12" s="21">
        <v>0.10580000000000001</v>
      </c>
      <c r="C12" s="22">
        <v>887080529.50999999</v>
      </c>
      <c r="D12" s="21">
        <v>0.10150000000000001</v>
      </c>
      <c r="E12" s="22">
        <v>15763242638.879999</v>
      </c>
      <c r="F12" s="21">
        <v>0.10150000000000001</v>
      </c>
      <c r="G12" s="22">
        <v>560578502.52999997</v>
      </c>
      <c r="H12" s="21">
        <v>0.1013</v>
      </c>
      <c r="I12" s="22">
        <v>25707073111.029999</v>
      </c>
      <c r="J12" s="21">
        <v>0.10059999999999999</v>
      </c>
      <c r="K12" s="22">
        <v>9248647963.8999996</v>
      </c>
      <c r="L12" s="21">
        <v>0.1</v>
      </c>
      <c r="M12" s="22">
        <v>48462450</v>
      </c>
      <c r="N12" s="21">
        <v>0.1017</v>
      </c>
      <c r="O12" s="22">
        <v>19867166020.490002</v>
      </c>
      <c r="P12" s="12">
        <f t="shared" ref="P12:P22" si="3">+((B12*C12)+(D12*E12)+(F12*G12)+(H12*I12)+(J12*K12)+(L12*M12)+(N12*O12))/Q12</f>
        <v>0.10142022985011293</v>
      </c>
      <c r="Q12" s="13">
        <f t="shared" si="0"/>
        <v>72082251216.339996</v>
      </c>
      <c r="R12" s="14">
        <v>0.1037</v>
      </c>
      <c r="S12" s="17">
        <v>676346199</v>
      </c>
      <c r="T12" s="14">
        <v>9.5299999999999996E-2</v>
      </c>
      <c r="U12" s="17">
        <v>360336168.12</v>
      </c>
      <c r="V12" s="14">
        <v>0.10249999999999999</v>
      </c>
      <c r="W12" s="17">
        <v>3991740396.96</v>
      </c>
      <c r="X12" s="12">
        <f t="shared" si="1"/>
        <v>0.1014675220814184</v>
      </c>
      <c r="Y12" s="13">
        <f t="shared" si="2"/>
        <v>77110673980.419998</v>
      </c>
    </row>
    <row r="13" spans="1:25" x14ac:dyDescent="0.3">
      <c r="A13" s="2" t="s">
        <v>22</v>
      </c>
      <c r="B13" s="21">
        <v>0.1009</v>
      </c>
      <c r="C13" s="22">
        <v>1721367355.5799999</v>
      </c>
      <c r="D13" s="21">
        <v>9.8500000000000004E-2</v>
      </c>
      <c r="E13" s="22">
        <v>3914643114.3499999</v>
      </c>
      <c r="F13" s="21">
        <v>0.1095</v>
      </c>
      <c r="G13" s="22">
        <v>1776124194.8</v>
      </c>
      <c r="H13" s="21">
        <v>8.6300000000000002E-2</v>
      </c>
      <c r="I13" s="22">
        <v>7798027731.4499998</v>
      </c>
      <c r="J13" s="21">
        <v>8.5400000000000004E-2</v>
      </c>
      <c r="K13" s="22">
        <v>3229326939.4499998</v>
      </c>
      <c r="L13" s="15">
        <v>0</v>
      </c>
      <c r="M13" s="18">
        <v>0</v>
      </c>
      <c r="N13" s="21">
        <v>6.2300000000000001E-2</v>
      </c>
      <c r="O13" s="22">
        <v>5065751197.75</v>
      </c>
      <c r="P13" s="12">
        <f t="shared" si="3"/>
        <v>8.5858067390509996E-2</v>
      </c>
      <c r="Q13" s="13">
        <f t="shared" si="0"/>
        <v>23505240533.380001</v>
      </c>
      <c r="R13" s="14">
        <v>8.8400000000000006E-2</v>
      </c>
      <c r="S13" s="17">
        <v>137086774.25999999</v>
      </c>
      <c r="T13" s="14">
        <v>8.4400000000000003E-2</v>
      </c>
      <c r="U13" s="17">
        <v>951993478.12</v>
      </c>
      <c r="V13" s="14">
        <v>7.5200000000000003E-2</v>
      </c>
      <c r="W13" s="17">
        <v>1282561622.97</v>
      </c>
      <c r="X13" s="12">
        <f t="shared" si="1"/>
        <v>8.5289635951113066E-2</v>
      </c>
      <c r="Y13" s="13">
        <f t="shared" si="2"/>
        <v>25876882408.73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1">
        <v>8.5699999999999998E-2</v>
      </c>
      <c r="E14" s="22">
        <v>7962849529.8000002</v>
      </c>
      <c r="F14" s="15">
        <v>0</v>
      </c>
      <c r="G14" s="18">
        <v>0</v>
      </c>
      <c r="H14" s="21">
        <v>8.7300000000000003E-2</v>
      </c>
      <c r="I14" s="22">
        <v>673420647.20000005</v>
      </c>
      <c r="J14" s="21">
        <v>0.10290000000000001</v>
      </c>
      <c r="K14" s="22">
        <v>2068322580.02</v>
      </c>
      <c r="L14" s="15">
        <v>0</v>
      </c>
      <c r="M14" s="18">
        <v>0</v>
      </c>
      <c r="N14" s="21">
        <v>0</v>
      </c>
      <c r="O14" s="22">
        <v>0</v>
      </c>
      <c r="P14" s="12">
        <f t="shared" si="3"/>
        <v>8.9124008950534572E-2</v>
      </c>
      <c r="Q14" s="13">
        <f t="shared" si="0"/>
        <v>10704592757.02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8.9124008950534572E-2</v>
      </c>
      <c r="Y14" s="13">
        <f t="shared" si="2"/>
        <v>10704592757.02</v>
      </c>
    </row>
    <row r="15" spans="1:25" ht="16.2" x14ac:dyDescent="0.3">
      <c r="A15" s="2" t="s">
        <v>24</v>
      </c>
      <c r="B15" s="21">
        <v>9.0499999999999997E-2</v>
      </c>
      <c r="C15" s="22">
        <v>128606223.31999999</v>
      </c>
      <c r="D15" s="21">
        <v>9.4299999999999995E-2</v>
      </c>
      <c r="E15" s="22">
        <v>4471833498.8699999</v>
      </c>
      <c r="F15" s="21">
        <v>0.1125</v>
      </c>
      <c r="G15" s="22">
        <v>1234529737.5699999</v>
      </c>
      <c r="H15" s="21">
        <v>9.01E-2</v>
      </c>
      <c r="I15" s="22">
        <v>7881866896.1000004</v>
      </c>
      <c r="J15" s="21">
        <v>9.98E-2</v>
      </c>
      <c r="K15" s="22">
        <v>7245947995.3299999</v>
      </c>
      <c r="L15" s="21">
        <v>0.125</v>
      </c>
      <c r="M15" s="22">
        <v>2492530775.1900001</v>
      </c>
      <c r="N15" s="21">
        <v>9.4399999999999998E-2</v>
      </c>
      <c r="O15" s="22">
        <v>11990327843.370001</v>
      </c>
      <c r="P15" s="12">
        <f t="shared" si="3"/>
        <v>9.7303143101660425E-2</v>
      </c>
      <c r="Q15" s="13">
        <f t="shared" si="0"/>
        <v>35445642969.75</v>
      </c>
      <c r="R15" s="14">
        <v>9.1200000000000003E-2</v>
      </c>
      <c r="S15" s="17">
        <v>705790992.26999998</v>
      </c>
      <c r="T15" s="14">
        <v>0.1144</v>
      </c>
      <c r="U15" s="17">
        <v>1932879362.5</v>
      </c>
      <c r="V15" s="14">
        <v>8.4900000000000003E-2</v>
      </c>
      <c r="W15" s="17">
        <v>2619452353.1999998</v>
      </c>
      <c r="X15" s="12">
        <f t="shared" si="1"/>
        <v>9.7210993791012168E-2</v>
      </c>
      <c r="Y15" s="13">
        <f t="shared" si="2"/>
        <v>40703765677.719994</v>
      </c>
    </row>
    <row r="16" spans="1:25" ht="18" customHeight="1" x14ac:dyDescent="0.3">
      <c r="A16" s="2" t="s">
        <v>25</v>
      </c>
      <c r="B16" s="21">
        <v>0</v>
      </c>
      <c r="C16" s="22">
        <v>0</v>
      </c>
      <c r="D16" s="21">
        <v>0</v>
      </c>
      <c r="E16" s="22">
        <v>0</v>
      </c>
      <c r="F16" s="21">
        <v>0.1172</v>
      </c>
      <c r="G16" s="22">
        <v>5167489.05</v>
      </c>
      <c r="H16" s="21">
        <v>0.105</v>
      </c>
      <c r="I16" s="22">
        <v>215650968.00999999</v>
      </c>
      <c r="J16" s="21">
        <v>0</v>
      </c>
      <c r="K16" s="22">
        <v>0</v>
      </c>
      <c r="L16" s="15">
        <v>0</v>
      </c>
      <c r="M16" s="18">
        <v>0</v>
      </c>
      <c r="N16" s="21">
        <v>0</v>
      </c>
      <c r="O16" s="22">
        <v>0</v>
      </c>
      <c r="P16" s="12">
        <f t="shared" si="3"/>
        <v>0.10528549862746694</v>
      </c>
      <c r="Q16" s="13">
        <f t="shared" si="0"/>
        <v>220818457.06</v>
      </c>
      <c r="R16" s="15">
        <v>0</v>
      </c>
      <c r="S16" s="18">
        <v>0</v>
      </c>
      <c r="T16" s="11">
        <v>0.14649999999999999</v>
      </c>
      <c r="U16" s="18">
        <v>5582660346.3299999</v>
      </c>
      <c r="V16" s="15">
        <v>0</v>
      </c>
      <c r="W16" s="18">
        <v>0</v>
      </c>
      <c r="X16" s="12">
        <f>+(P16*Q16+R16*S16+T16*U16+V16*W16)/Y16</f>
        <v>0.14493181600038516</v>
      </c>
      <c r="Y16" s="13">
        <f t="shared" si="2"/>
        <v>5803478803.3900003</v>
      </c>
    </row>
    <row r="17" spans="1:25" ht="19.5" customHeight="1" x14ac:dyDescent="0.3">
      <c r="A17" s="2" t="s">
        <v>26</v>
      </c>
      <c r="B17" s="21">
        <v>8.2600000000000007E-2</v>
      </c>
      <c r="C17" s="22">
        <v>1231171475.0599999</v>
      </c>
      <c r="D17" s="21">
        <v>0.1371</v>
      </c>
      <c r="E17" s="22">
        <v>37683824343.75</v>
      </c>
      <c r="F17" s="21">
        <v>6.3500000000000001E-2</v>
      </c>
      <c r="G17" s="22">
        <v>373377815.25999999</v>
      </c>
      <c r="H17" s="21">
        <v>9.5200000000000007E-2</v>
      </c>
      <c r="I17" s="22">
        <v>76657158221.630005</v>
      </c>
      <c r="J17" s="21">
        <v>9.5000000000000001E-2</v>
      </c>
      <c r="K17" s="22">
        <v>44667900289.889999</v>
      </c>
      <c r="L17" s="15">
        <v>0</v>
      </c>
      <c r="M17" s="18">
        <v>0</v>
      </c>
      <c r="N17" s="21">
        <v>0.13189999999999999</v>
      </c>
      <c r="O17" s="22">
        <v>20152725446.549999</v>
      </c>
      <c r="P17" s="12">
        <f t="shared" si="3"/>
        <v>0.10782556485630178</v>
      </c>
      <c r="Q17" s="13">
        <f t="shared" si="0"/>
        <v>180766157592.14001</v>
      </c>
      <c r="R17" s="11">
        <v>7.22E-2</v>
      </c>
      <c r="S17" s="18">
        <v>4835031632.1599998</v>
      </c>
      <c r="T17" s="15">
        <v>0</v>
      </c>
      <c r="U17" s="18">
        <v>0</v>
      </c>
      <c r="V17" s="11">
        <v>7.5700000000000003E-2</v>
      </c>
      <c r="W17" s="17">
        <v>20576569387.41</v>
      </c>
      <c r="X17" s="12">
        <f>+(P17*Q17+R17*S17+T17*U17+V17*W17)/Y17</f>
        <v>0.10378398125882692</v>
      </c>
      <c r="Y17" s="13">
        <f t="shared" si="2"/>
        <v>206177758611.71002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6.7299999999999999E-2</v>
      </c>
      <c r="C20" s="19">
        <v>2794993408.52</v>
      </c>
      <c r="D20" s="14">
        <v>8.6099999999999996E-2</v>
      </c>
      <c r="E20" s="17">
        <v>23236034752.630001</v>
      </c>
      <c r="F20" s="14">
        <v>9.1200000000000003E-2</v>
      </c>
      <c r="G20" s="17">
        <v>3580292688.04</v>
      </c>
      <c r="H20" s="14">
        <v>9.2499999999999999E-2</v>
      </c>
      <c r="I20" s="17">
        <v>96129021095.559998</v>
      </c>
      <c r="J20" s="14">
        <v>8.6900000000000005E-2</v>
      </c>
      <c r="K20" s="17">
        <v>12901044465.16</v>
      </c>
      <c r="L20" s="14">
        <v>9.01E-2</v>
      </c>
      <c r="M20" s="17">
        <v>4821608266.2200003</v>
      </c>
      <c r="N20" s="14">
        <v>0.1024</v>
      </c>
      <c r="O20" s="19">
        <v>89292721801.860001</v>
      </c>
      <c r="P20" s="12">
        <f t="shared" si="3"/>
        <v>9.4976336173006992E-2</v>
      </c>
      <c r="Q20" s="13">
        <f t="shared" si="0"/>
        <v>232755716477.98999</v>
      </c>
      <c r="R20" s="14">
        <v>7.0099999999999996E-2</v>
      </c>
      <c r="S20" s="19">
        <v>1697097035.8800001</v>
      </c>
      <c r="T20" s="14">
        <v>0.1246</v>
      </c>
      <c r="U20" s="19">
        <v>7257193304.5699997</v>
      </c>
      <c r="V20" s="14">
        <v>7.3800000000000004E-2</v>
      </c>
      <c r="W20" s="19">
        <v>280260664.12</v>
      </c>
      <c r="X20" s="12">
        <f t="shared" si="1"/>
        <v>9.5665753173514514E-2</v>
      </c>
      <c r="Y20" s="13">
        <f t="shared" si="2"/>
        <v>241990267482.56</v>
      </c>
    </row>
    <row r="21" spans="1:25" ht="30.6" x14ac:dyDescent="0.3">
      <c r="A21" s="2" t="s">
        <v>30</v>
      </c>
      <c r="B21" s="11">
        <v>6.6500000000000004E-2</v>
      </c>
      <c r="C21" s="19">
        <v>95379009.680000007</v>
      </c>
      <c r="D21" s="11">
        <v>6.6500000000000004E-2</v>
      </c>
      <c r="E21" s="17">
        <v>2062899467.5599999</v>
      </c>
      <c r="F21" s="11">
        <v>6.6500000000000004E-2</v>
      </c>
      <c r="G21" s="17">
        <v>44215557.060000002</v>
      </c>
      <c r="H21" s="11">
        <v>6.6500000000000004E-2</v>
      </c>
      <c r="I21" s="17">
        <v>3139984366.9200001</v>
      </c>
      <c r="J21" s="11">
        <v>6.6500000000000004E-2</v>
      </c>
      <c r="K21" s="17">
        <v>2922517404.27</v>
      </c>
      <c r="L21" s="15">
        <v>0</v>
      </c>
      <c r="M21" s="18">
        <v>0</v>
      </c>
      <c r="N21" s="11">
        <v>6.6500000000000004E-2</v>
      </c>
      <c r="O21" s="19">
        <v>1495996660.1800001</v>
      </c>
      <c r="P21" s="12">
        <f t="shared" si="3"/>
        <v>6.6500000000000004E-2</v>
      </c>
      <c r="Q21" s="13">
        <f t="shared" si="0"/>
        <v>9760992465.6700001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6.6500000000000004E-2</v>
      </c>
      <c r="Y21" s="13">
        <f t="shared" si="2"/>
        <v>9760992465.6700001</v>
      </c>
    </row>
    <row r="22" spans="1:25" ht="28.8" x14ac:dyDescent="0.3">
      <c r="A22" s="2" t="s">
        <v>31</v>
      </c>
      <c r="B22" s="11">
        <v>0.1179</v>
      </c>
      <c r="C22" s="19">
        <v>1841537041.78</v>
      </c>
      <c r="D22" s="14">
        <v>9.5600000000000004E-2</v>
      </c>
      <c r="E22" s="17">
        <v>27247565641.299999</v>
      </c>
      <c r="F22" s="14">
        <v>9.2499999999999999E-2</v>
      </c>
      <c r="G22" s="17">
        <v>45722709.810000002</v>
      </c>
      <c r="H22" s="11">
        <v>0.1114</v>
      </c>
      <c r="I22" s="18">
        <v>7190451515.79</v>
      </c>
      <c r="J22" s="14">
        <v>0.1144</v>
      </c>
      <c r="K22" s="17">
        <v>3960253808.6100001</v>
      </c>
      <c r="L22" s="15">
        <v>0</v>
      </c>
      <c r="M22" s="18">
        <v>0</v>
      </c>
      <c r="N22" s="14">
        <v>0.1149</v>
      </c>
      <c r="O22" s="19">
        <v>3390312563.46</v>
      </c>
      <c r="P22" s="12">
        <f t="shared" si="3"/>
        <v>0.10234101406044691</v>
      </c>
      <c r="Q22" s="13">
        <f t="shared" si="0"/>
        <v>43675843280.75</v>
      </c>
      <c r="R22" s="14">
        <v>5.0500000000000003E-2</v>
      </c>
      <c r="S22" s="19">
        <v>112387784</v>
      </c>
      <c r="T22" s="15">
        <v>0</v>
      </c>
      <c r="U22" s="18">
        <v>0</v>
      </c>
      <c r="V22" s="14">
        <v>0.1144</v>
      </c>
      <c r="W22" s="19">
        <v>4066863484.27</v>
      </c>
      <c r="X22" s="12">
        <f t="shared" si="1"/>
        <v>0.10324407262279202</v>
      </c>
      <c r="Y22" s="13">
        <f t="shared" si="2"/>
        <v>47855094549.019997</v>
      </c>
    </row>
    <row r="23" spans="1:25" ht="16.5" customHeight="1" x14ac:dyDescent="0.3">
      <c r="A23" s="1" t="s">
        <v>32</v>
      </c>
      <c r="B23" s="16">
        <f>+SUMPRODUCT(C10:C22,B10:B22)/C23</f>
        <v>7.2037008581170764E-2</v>
      </c>
      <c r="C23" s="5">
        <f>+SUM(C10:C22)</f>
        <v>21608458600.779999</v>
      </c>
      <c r="D23" s="16">
        <f>+SUMPRODUCT(E10:E22,D10:D22)/E23</f>
        <v>8.3776516190980643E-2</v>
      </c>
      <c r="E23" s="5">
        <f>+SUM(E10:E22)</f>
        <v>267483064482.01999</v>
      </c>
      <c r="F23" s="16">
        <f>+SUMPRODUCT(G10:G22,F10:F22)/G23</f>
        <v>8.394513026839677E-2</v>
      </c>
      <c r="G23" s="5">
        <f>+SUM(G10:G22)</f>
        <v>11453226076.539999</v>
      </c>
      <c r="H23" s="16">
        <f>+SUMPRODUCT(I10:I22,H10:H22)/I23</f>
        <v>8.1549909686189359E-2</v>
      </c>
      <c r="I23" s="5">
        <f>+SUM(I10:I22)</f>
        <v>389920910424.87</v>
      </c>
      <c r="J23" s="16">
        <f>+SUMPRODUCT(K10:K22,J10:J22)/K23</f>
        <v>7.9070232879563634E-2</v>
      </c>
      <c r="K23" s="5">
        <f>+SUM(K10:K22)</f>
        <v>201722093808.42999</v>
      </c>
      <c r="L23" s="16">
        <f>+SUMPRODUCT(M10:M22,L10:L22)/M23</f>
        <v>9.4356118673973283E-2</v>
      </c>
      <c r="M23" s="5">
        <f>+SUM(M10:M22)</f>
        <v>10161398084.360001</v>
      </c>
      <c r="N23" s="16">
        <f>+SUMPRODUCT(O10:O22,N10:N22)/O23</f>
        <v>8.7704343091354206E-2</v>
      </c>
      <c r="O23" s="5">
        <f>+SUM(O10:O22)</f>
        <v>249624701656.26999</v>
      </c>
      <c r="P23" s="16">
        <f>+SUMPRODUCT(P10:P22,Q10:Q22)/Q23</f>
        <v>8.2924659115460791E-2</v>
      </c>
      <c r="Q23" s="5">
        <f>+SUM(Q10:Q22)</f>
        <v>1151973853133.27</v>
      </c>
      <c r="R23" s="16">
        <f>+SUMPRODUCT(S10:S22,R10:R22)/S23</f>
        <v>6.8964091138318764E-2</v>
      </c>
      <c r="S23" s="5">
        <f>+SUM(S10:S22)</f>
        <v>22275171285.210003</v>
      </c>
      <c r="T23" s="16">
        <f>+SUMPRODUCT(U10:U22,T10:T22)/U23</f>
        <v>0.10262113591768374</v>
      </c>
      <c r="U23" s="5">
        <f>+SUM(U10:U22)</f>
        <v>28455475060.980003</v>
      </c>
      <c r="V23" s="16">
        <f>+SUMPRODUCT(W10:W22,V10:V22)/W23</f>
        <v>7.1193052468782381E-2</v>
      </c>
      <c r="W23" s="5">
        <f>+SUM(W10:W22)</f>
        <v>85294863496.029999</v>
      </c>
      <c r="X23" s="16">
        <f>+SUMPRODUCT(X10:X22,Y10:Y22)/Y23</f>
        <v>8.2341469986952895E-2</v>
      </c>
      <c r="Y23" s="5">
        <f>SUM(Y10:Y22)</f>
        <v>1287999362975.49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BC35-9ADD-4903-BC7C-99E833F51973}">
  <sheetPr codeName="Hoja4"/>
  <dimension ref="A1:Y31"/>
  <sheetViews>
    <sheetView showGridLines="0" zoomScaleNormal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P18" sqref="P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5.9299999999999999E-2</v>
      </c>
      <c r="S10" s="18">
        <v>0</v>
      </c>
      <c r="T10" s="24">
        <v>5.9299999999999999E-2</v>
      </c>
      <c r="U10" s="18">
        <v>27160.6</v>
      </c>
      <c r="V10" s="24">
        <v>5.9299999999999999E-2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0.06</v>
      </c>
      <c r="C11" s="25">
        <v>13717764650.65</v>
      </c>
      <c r="D11" s="24">
        <v>6.5100000000000005E-2</v>
      </c>
      <c r="E11" s="25">
        <v>148471440466.32999</v>
      </c>
      <c r="F11" s="24">
        <v>5.5199999999999999E-2</v>
      </c>
      <c r="G11" s="25">
        <v>5144732526.29</v>
      </c>
      <c r="H11" s="24">
        <v>6.4000000000000001E-2</v>
      </c>
      <c r="I11" s="25">
        <v>164925917886.29999</v>
      </c>
      <c r="J11" s="24">
        <v>6.2899999999999998E-2</v>
      </c>
      <c r="K11" s="25">
        <v>114562603425.81</v>
      </c>
      <c r="L11" s="24">
        <v>7.7200000000000005E-2</v>
      </c>
      <c r="M11" s="25">
        <v>2821503563.1100001</v>
      </c>
      <c r="N11" s="24">
        <v>6.2399999999999997E-2</v>
      </c>
      <c r="O11" s="25">
        <v>97121673516.210007</v>
      </c>
      <c r="P11" s="12">
        <f>+((B11*C11)+(D11*E11)+(F11*G11)+(H11*I11)+(J11*K11)+(L11*M11)+(N11*O11))/Q11</f>
        <v>6.3668970025265503E-2</v>
      </c>
      <c r="Q11" s="13">
        <f t="shared" ref="Q11:Q22" si="0">+SUM(C11,E11,G11,I11,K11,M11,O11)</f>
        <v>546765636034.69995</v>
      </c>
      <c r="R11" s="11">
        <v>6.4899999999999999E-2</v>
      </c>
      <c r="S11" s="18">
        <v>14171500959.620001</v>
      </c>
      <c r="T11" s="11">
        <v>6.9699999999999998E-2</v>
      </c>
      <c r="U11" s="18">
        <v>12353766682.379999</v>
      </c>
      <c r="V11" s="11">
        <v>6.2899999999999998E-2</v>
      </c>
      <c r="W11" s="17">
        <v>52648057315.040001</v>
      </c>
      <c r="X11" s="12">
        <f t="shared" ref="X11:X22" si="1">+(P11*Q11+R11*S11+T11*U11+V11*W11)/Y11</f>
        <v>6.3751193220935087E-2</v>
      </c>
      <c r="Y11" s="13">
        <f t="shared" ref="Y11:Y22" si="2">+SUM(Q11+S11+U11+W11)</f>
        <v>625938960991.73999</v>
      </c>
    </row>
    <row r="12" spans="1:25" ht="16.2" x14ac:dyDescent="0.3">
      <c r="A12" s="2" t="s">
        <v>21</v>
      </c>
      <c r="B12" s="24">
        <v>0.1056</v>
      </c>
      <c r="C12" s="25">
        <v>879899753.03999996</v>
      </c>
      <c r="D12" s="24">
        <v>0.10150000000000001</v>
      </c>
      <c r="E12" s="25">
        <v>15619766148.809999</v>
      </c>
      <c r="F12" s="24">
        <v>0.1012</v>
      </c>
      <c r="G12" s="25">
        <v>555451886.89999998</v>
      </c>
      <c r="H12" s="24">
        <v>0.1013</v>
      </c>
      <c r="I12" s="25">
        <v>25574991746.68</v>
      </c>
      <c r="J12" s="24">
        <v>0.10059999999999999</v>
      </c>
      <c r="K12" s="25">
        <v>9244123193.7299995</v>
      </c>
      <c r="L12" s="24">
        <v>0.1</v>
      </c>
      <c r="M12" s="25">
        <v>48852689.359999999</v>
      </c>
      <c r="N12" s="24">
        <v>0.1017</v>
      </c>
      <c r="O12" s="25">
        <v>19750546953.5</v>
      </c>
      <c r="P12" s="12">
        <f t="shared" ref="P12:P22" si="3">+((B12*C12)+(D12*E12)+(F12*G12)+(H12*I12)+(J12*K12)+(L12*M12)+(N12*O12))/Q12</f>
        <v>0.1014146558470221</v>
      </c>
      <c r="Q12" s="13">
        <f t="shared" si="0"/>
        <v>71673632372.020004</v>
      </c>
      <c r="R12" s="14">
        <v>0.1036</v>
      </c>
      <c r="S12" s="17">
        <v>660490422</v>
      </c>
      <c r="T12" s="14">
        <v>9.5299999999999996E-2</v>
      </c>
      <c r="U12" s="17">
        <v>363114499.01999998</v>
      </c>
      <c r="V12" s="14">
        <v>0.10249999999999999</v>
      </c>
      <c r="W12" s="17">
        <v>3997676261.0900002</v>
      </c>
      <c r="X12" s="12">
        <f t="shared" si="1"/>
        <v>0.10146109873453124</v>
      </c>
      <c r="Y12" s="13">
        <f t="shared" si="2"/>
        <v>76694913554.130005</v>
      </c>
    </row>
    <row r="13" spans="1:25" x14ac:dyDescent="0.3">
      <c r="A13" s="2" t="s">
        <v>22</v>
      </c>
      <c r="B13" s="24">
        <v>0.10100000000000001</v>
      </c>
      <c r="C13" s="25">
        <v>1726802194.52</v>
      </c>
      <c r="D13" s="24">
        <v>9.8599999999999993E-2</v>
      </c>
      <c r="E13" s="25">
        <v>3920346100.98</v>
      </c>
      <c r="F13" s="24">
        <v>0.1096</v>
      </c>
      <c r="G13" s="25">
        <v>1786074387.75</v>
      </c>
      <c r="H13" s="24">
        <v>8.6199999999999999E-2</v>
      </c>
      <c r="I13" s="25">
        <v>7912182347.0699997</v>
      </c>
      <c r="J13" s="24">
        <v>8.5500000000000007E-2</v>
      </c>
      <c r="K13" s="25">
        <v>3234414513.8299999</v>
      </c>
      <c r="L13" s="15">
        <v>0</v>
      </c>
      <c r="M13" s="18">
        <v>0</v>
      </c>
      <c r="N13" s="24">
        <v>6.2300000000000001E-2</v>
      </c>
      <c r="O13" s="25">
        <v>5087924031.4499998</v>
      </c>
      <c r="P13" s="12">
        <f t="shared" si="3"/>
        <v>8.5866112247595716E-2</v>
      </c>
      <c r="Q13" s="13">
        <f t="shared" si="0"/>
        <v>23667743575.600002</v>
      </c>
      <c r="R13" s="14">
        <v>8.8499999999999995E-2</v>
      </c>
      <c r="S13" s="17">
        <v>137878294.66</v>
      </c>
      <c r="T13" s="14">
        <v>8.4599999999999995E-2</v>
      </c>
      <c r="U13" s="17">
        <v>951146578.13999999</v>
      </c>
      <c r="V13" s="14">
        <v>7.5200000000000003E-2</v>
      </c>
      <c r="W13" s="17">
        <v>1284281943.6600001</v>
      </c>
      <c r="X13" s="12">
        <f t="shared" si="1"/>
        <v>8.5307786161283705E-2</v>
      </c>
      <c r="Y13" s="13">
        <f t="shared" si="2"/>
        <v>26041050392.060001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8016834022.0100002</v>
      </c>
      <c r="F14" s="15">
        <v>0</v>
      </c>
      <c r="G14" s="18">
        <v>0</v>
      </c>
      <c r="H14" s="24">
        <v>8.7300000000000003E-2</v>
      </c>
      <c r="I14" s="25">
        <v>678070764</v>
      </c>
      <c r="J14" s="24">
        <v>0.10290000000000001</v>
      </c>
      <c r="K14" s="25">
        <v>2085346431.05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8.9127830306772543E-2</v>
      </c>
      <c r="Q14" s="13">
        <f t="shared" si="0"/>
        <v>10780251217.059999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8.9127830306772543E-2</v>
      </c>
      <c r="Y14" s="13">
        <f t="shared" si="2"/>
        <v>10780251217.059999</v>
      </c>
    </row>
    <row r="15" spans="1:25" ht="16.2" x14ac:dyDescent="0.3">
      <c r="A15" s="2" t="s">
        <v>24</v>
      </c>
      <c r="B15" s="24">
        <v>0.1106</v>
      </c>
      <c r="C15" s="25">
        <v>137006126.81</v>
      </c>
      <c r="D15" s="24">
        <v>0.1046</v>
      </c>
      <c r="E15" s="25">
        <v>833384325.5</v>
      </c>
      <c r="F15" s="24">
        <v>0.1176</v>
      </c>
      <c r="G15" s="25">
        <v>1128974362.9300001</v>
      </c>
      <c r="H15" s="24">
        <v>9.4600000000000004E-2</v>
      </c>
      <c r="I15" s="25">
        <v>8970948396.5</v>
      </c>
      <c r="J15" s="24">
        <v>0.1013</v>
      </c>
      <c r="K15" s="25">
        <v>7565629194.54</v>
      </c>
      <c r="L15" s="24">
        <v>0.12429999999999999</v>
      </c>
      <c r="M15" s="25">
        <v>2511198486.5</v>
      </c>
      <c r="N15" s="24">
        <v>9.5500000000000002E-2</v>
      </c>
      <c r="O15" s="25">
        <v>11367853826.879999</v>
      </c>
      <c r="P15" s="12">
        <f t="shared" si="3"/>
        <v>9.988973577301595E-2</v>
      </c>
      <c r="Q15" s="13">
        <f t="shared" si="0"/>
        <v>32514994719.659996</v>
      </c>
      <c r="R15" s="14">
        <v>8.2500000000000004E-2</v>
      </c>
      <c r="S15" s="17">
        <v>490969985.00999999</v>
      </c>
      <c r="T15" s="14">
        <v>0.1174</v>
      </c>
      <c r="U15" s="17">
        <v>719644619.76999998</v>
      </c>
      <c r="V15" s="14">
        <v>8.5199999999999998E-2</v>
      </c>
      <c r="W15" s="17">
        <v>2724036202.6900001</v>
      </c>
      <c r="X15" s="12">
        <f t="shared" si="1"/>
        <v>9.8903387554704986E-2</v>
      </c>
      <c r="Y15" s="13">
        <f t="shared" si="2"/>
        <v>36449645527.129997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24">
        <v>0.1172</v>
      </c>
      <c r="G16" s="25">
        <v>5214778.1500000004</v>
      </c>
      <c r="H16" s="24">
        <v>0.105</v>
      </c>
      <c r="I16" s="25">
        <v>216614991.34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3"/>
        <v>0.10528679781607431</v>
      </c>
      <c r="Q16" s="13">
        <f t="shared" si="0"/>
        <v>221829769.49000001</v>
      </c>
      <c r="R16" s="15">
        <v>0</v>
      </c>
      <c r="S16" s="18">
        <v>0</v>
      </c>
      <c r="T16" s="11">
        <v>0.1467</v>
      </c>
      <c r="U16" s="18">
        <v>5584954650.0100002</v>
      </c>
      <c r="V16" s="15">
        <v>0</v>
      </c>
      <c r="W16" s="18">
        <v>0</v>
      </c>
      <c r="X16" s="12">
        <f>+(P16*Q16+R16*S16+T16*U16+V16*W16)/Y16</f>
        <v>0.14511794004553485</v>
      </c>
      <c r="Y16" s="13">
        <f t="shared" si="2"/>
        <v>5806784419.5</v>
      </c>
    </row>
    <row r="17" spans="1:25" ht="19.5" customHeight="1" x14ac:dyDescent="0.3">
      <c r="A17" s="2" t="s">
        <v>26</v>
      </c>
      <c r="B17" s="24">
        <v>0.08</v>
      </c>
      <c r="C17" s="25">
        <v>1221217783.51</v>
      </c>
      <c r="D17" s="24">
        <v>0.10340000000000001</v>
      </c>
      <c r="E17" s="25">
        <v>36903769265.099998</v>
      </c>
      <c r="F17" s="24">
        <v>4.0300000000000002E-2</v>
      </c>
      <c r="G17" s="25">
        <v>364163806.43000001</v>
      </c>
      <c r="H17" s="24">
        <v>8.5400000000000004E-2</v>
      </c>
      <c r="I17" s="25">
        <v>75650760240.570007</v>
      </c>
      <c r="J17" s="24">
        <v>8.5400000000000004E-2</v>
      </c>
      <c r="K17" s="25">
        <v>44508958532.269997</v>
      </c>
      <c r="L17" s="15">
        <v>0</v>
      </c>
      <c r="M17" s="18">
        <v>0</v>
      </c>
      <c r="N17" s="24">
        <v>0.1197</v>
      </c>
      <c r="O17" s="25">
        <v>20017350699.060001</v>
      </c>
      <c r="P17" s="12">
        <f t="shared" si="3"/>
        <v>9.283198467857437E-2</v>
      </c>
      <c r="Q17" s="13">
        <f t="shared" si="0"/>
        <v>178666220326.94</v>
      </c>
      <c r="R17" s="11">
        <v>7.1599999999999997E-2</v>
      </c>
      <c r="S17" s="18">
        <v>5015422749.3000002</v>
      </c>
      <c r="T17" s="15">
        <v>0</v>
      </c>
      <c r="U17" s="18">
        <v>0</v>
      </c>
      <c r="V17" s="11">
        <v>7.1499999999999994E-2</v>
      </c>
      <c r="W17" s="17">
        <v>20854349151.529999</v>
      </c>
      <c r="X17" s="12">
        <f>+(P17*Q17+R17*S17+T17*U17+V17*W17)/Y17</f>
        <v>9.0136361137961488E-2</v>
      </c>
      <c r="Y17" s="13">
        <f t="shared" si="2"/>
        <v>204535992227.76999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6.8199999999999997E-2</v>
      </c>
      <c r="C20" s="17">
        <v>2539664532.3600001</v>
      </c>
      <c r="D20" s="14">
        <v>8.6199999999999999E-2</v>
      </c>
      <c r="E20" s="17">
        <v>23394159926.209999</v>
      </c>
      <c r="F20" s="14">
        <v>0.10730000000000001</v>
      </c>
      <c r="G20" s="17">
        <v>2591463737.5500002</v>
      </c>
      <c r="H20" s="14">
        <v>9.2999999999999999E-2</v>
      </c>
      <c r="I20" s="17">
        <v>96785574206.850006</v>
      </c>
      <c r="J20" s="14">
        <v>8.9399999999999993E-2</v>
      </c>
      <c r="K20" s="17">
        <v>13950611656.75</v>
      </c>
      <c r="L20" s="14">
        <v>7.9100000000000004E-2</v>
      </c>
      <c r="M20" s="17">
        <v>4953006031.3000002</v>
      </c>
      <c r="N20" s="14">
        <v>0.10290000000000001</v>
      </c>
      <c r="O20" s="17">
        <v>91724182561.020004</v>
      </c>
      <c r="P20" s="12">
        <f t="shared" si="3"/>
        <v>9.5559963586772143E-2</v>
      </c>
      <c r="Q20" s="13">
        <f t="shared" si="0"/>
        <v>235938662652.03998</v>
      </c>
      <c r="R20" s="14">
        <v>7.0199999999999999E-2</v>
      </c>
      <c r="S20" s="17">
        <v>1706578189.4000001</v>
      </c>
      <c r="T20" s="14">
        <v>0.1245</v>
      </c>
      <c r="U20" s="17">
        <v>8457826993.7399998</v>
      </c>
      <c r="V20" s="14">
        <v>7.3800000000000004E-2</v>
      </c>
      <c r="W20" s="17">
        <v>281905238.85000002</v>
      </c>
      <c r="X20" s="12">
        <f t="shared" si="1"/>
        <v>9.6352856149434479E-2</v>
      </c>
      <c r="Y20" s="13">
        <f t="shared" si="2"/>
        <v>246384973074.02997</v>
      </c>
    </row>
    <row r="21" spans="1:25" ht="30.6" x14ac:dyDescent="0.3">
      <c r="A21" s="2" t="s">
        <v>30</v>
      </c>
      <c r="B21" s="11">
        <v>0.11409999999999999</v>
      </c>
      <c r="C21" s="18">
        <v>99640070.329999998</v>
      </c>
      <c r="D21" s="11">
        <v>0.11409999999999999</v>
      </c>
      <c r="E21" s="18">
        <v>2155059574.77</v>
      </c>
      <c r="F21" s="11">
        <v>0.11409999999999999</v>
      </c>
      <c r="G21" s="18">
        <v>42804009.82</v>
      </c>
      <c r="H21" s="11">
        <v>0.11409999999999999</v>
      </c>
      <c r="I21" s="18">
        <v>3280263280.3800001</v>
      </c>
      <c r="J21" s="11">
        <v>0.11409999999999999</v>
      </c>
      <c r="K21" s="18">
        <v>3053080973.46</v>
      </c>
      <c r="L21" s="15">
        <v>0</v>
      </c>
      <c r="M21" s="18">
        <v>0</v>
      </c>
      <c r="N21" s="11">
        <v>0.11409999999999999</v>
      </c>
      <c r="O21" s="17">
        <v>1562830364.28</v>
      </c>
      <c r="P21" s="12">
        <f t="shared" si="3"/>
        <v>0.11409999999999998</v>
      </c>
      <c r="Q21" s="13">
        <f t="shared" si="0"/>
        <v>10193678273.040001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0.11409999999999998</v>
      </c>
      <c r="Y21" s="13">
        <f t="shared" si="2"/>
        <v>10193678273.040001</v>
      </c>
    </row>
    <row r="22" spans="1:25" ht="28.8" x14ac:dyDescent="0.3">
      <c r="A22" s="2" t="s">
        <v>31</v>
      </c>
      <c r="B22" s="11">
        <v>0.1179</v>
      </c>
      <c r="C22" s="17">
        <v>1851621487.3299999</v>
      </c>
      <c r="D22" s="14">
        <v>9.5600000000000004E-2</v>
      </c>
      <c r="E22" s="17">
        <v>27429541947.009998</v>
      </c>
      <c r="F22" s="14">
        <v>9.2499999999999999E-2</v>
      </c>
      <c r="G22" s="17">
        <v>46021089.920000002</v>
      </c>
      <c r="H22" s="11">
        <v>0.1115</v>
      </c>
      <c r="I22" s="18">
        <v>7252163934.1700001</v>
      </c>
      <c r="J22" s="14">
        <v>0.1145</v>
      </c>
      <c r="K22" s="17">
        <v>3994261032.71</v>
      </c>
      <c r="L22" s="15">
        <v>0</v>
      </c>
      <c r="M22" s="18">
        <v>0</v>
      </c>
      <c r="N22" s="14">
        <v>0.1149</v>
      </c>
      <c r="O22" s="17">
        <v>3421050122.1100001</v>
      </c>
      <c r="P22" s="12">
        <f t="shared" si="3"/>
        <v>0.10237299708274615</v>
      </c>
      <c r="Q22" s="13">
        <f t="shared" si="0"/>
        <v>43994659613.249992</v>
      </c>
      <c r="R22" s="14">
        <v>5.0500000000000003E-2</v>
      </c>
      <c r="S22" s="17">
        <v>112478288.59</v>
      </c>
      <c r="T22" s="15">
        <v>0</v>
      </c>
      <c r="U22" s="18">
        <v>0</v>
      </c>
      <c r="V22" s="14">
        <v>0.1145</v>
      </c>
      <c r="W22" s="17">
        <v>4097966824.1199999</v>
      </c>
      <c r="X22" s="12">
        <f t="shared" si="1"/>
        <v>0.10328288971640723</v>
      </c>
      <c r="Y22" s="13">
        <f t="shared" si="2"/>
        <v>48205104725.959991</v>
      </c>
    </row>
    <row r="23" spans="1:25" ht="16.5" customHeight="1" x14ac:dyDescent="0.3">
      <c r="A23" s="1" t="s">
        <v>32</v>
      </c>
      <c r="B23" s="16">
        <f>+SUMPRODUCT(C10:C22,B10:B22)/C23</f>
        <v>7.2432257900119798E-2</v>
      </c>
      <c r="C23" s="5">
        <f>+SUM(C10:C22)</f>
        <v>22176337026.07</v>
      </c>
      <c r="D23" s="16">
        <f>+SUMPRODUCT(E10:E22,D10:D22)/E23</f>
        <v>7.9044947474022187E-2</v>
      </c>
      <c r="E23" s="5">
        <f>+SUM(E10:E22)</f>
        <v>268006726186.61002</v>
      </c>
      <c r="F23" s="16">
        <f>+SUMPRODUCT(G10:G22,F10:F22)/G23</f>
        <v>8.3237747511318183E-2</v>
      </c>
      <c r="G23" s="5">
        <f>+SUM(G10:G22)</f>
        <v>11675510416.859999</v>
      </c>
      <c r="H23" s="16">
        <f>+SUMPRODUCT(I10:I22,H10:H22)/I23</f>
        <v>8.0264170433101481E-2</v>
      </c>
      <c r="I23" s="5">
        <f>+SUM(I10:I22)</f>
        <v>391247487793.85992</v>
      </c>
      <c r="J23" s="16">
        <f>+SUMPRODUCT(K10:K22,J10:J22)/K23</f>
        <v>7.5310329890761182E-2</v>
      </c>
      <c r="K23" s="5">
        <f>+SUM(K10:K22)</f>
        <v>203432168368.48996</v>
      </c>
      <c r="L23" s="16">
        <f>+SUMPRODUCT(M10:M22,L10:L22)/M23</f>
        <v>8.966322938673503E-2</v>
      </c>
      <c r="M23" s="5">
        <f>+SUM(M10:M22)</f>
        <v>10334560770.27</v>
      </c>
      <c r="N23" s="16">
        <f>+SUMPRODUCT(O10:O22,N10:N22)/O23</f>
        <v>8.7353058352008142E-2</v>
      </c>
      <c r="O23" s="5">
        <f>+SUM(O10:O22)</f>
        <v>251286551488.85001</v>
      </c>
      <c r="P23" s="16">
        <f>+SUMPRODUCT(P10:P22,Q10:Q22)/Q23</f>
        <v>8.0613847503860178E-2</v>
      </c>
      <c r="Q23" s="5">
        <f>+SUM(Q10:Q22)</f>
        <v>1158159342051.01</v>
      </c>
      <c r="R23" s="16">
        <f>+SUMPRODUCT(S10:S22,R10:R22)/S23</f>
        <v>6.8420222728466415E-2</v>
      </c>
      <c r="S23" s="5">
        <f>+SUM(S10:S22)</f>
        <v>22295318888.580002</v>
      </c>
      <c r="T23" s="16">
        <f>+SUMPRODUCT(U10:U22,T10:T22)/U23</f>
        <v>0.10316144591237061</v>
      </c>
      <c r="U23" s="5">
        <f>+SUM(U10:U22)</f>
        <v>28430481183.659996</v>
      </c>
      <c r="V23" s="16">
        <f>+SUMPRODUCT(W10:W22,V10:V22)/W23</f>
        <v>7.0220276582563329E-2</v>
      </c>
      <c r="W23" s="5">
        <f>+SUM(W10:W22)</f>
        <v>85888272936.980011</v>
      </c>
      <c r="X23" s="16">
        <f>+SUMPRODUCT(X10:X22,Y10:Y22)/Y23</f>
        <v>8.0209523835738608E-2</v>
      </c>
      <c r="Y23" s="5">
        <f>SUM(Y10:Y22)</f>
        <v>1294773415060.2302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47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8B4F-43AA-4ADA-8E50-D7E090E261EB}">
  <sheetPr codeName="Hoja5"/>
  <dimension ref="A1:Y31"/>
  <sheetViews>
    <sheetView showGridLines="0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Q18" sqref="Q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0</v>
      </c>
      <c r="U10" s="18">
        <v>27160.6</v>
      </c>
      <c r="V10" s="24">
        <v>0</v>
      </c>
      <c r="W10" s="18">
        <v>0</v>
      </c>
      <c r="X10" s="12">
        <f>+(P10*Q10+R10*S10+T10*U10+V10*W10)/Y10</f>
        <v>5.8624848078534735E-2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13947699003.799999</v>
      </c>
      <c r="D11" s="24">
        <v>6.5100000000000005E-2</v>
      </c>
      <c r="E11" s="25">
        <v>149655047555.57001</v>
      </c>
      <c r="F11" s="24">
        <v>5.4899999999999997E-2</v>
      </c>
      <c r="G11" s="25">
        <v>5229899804.3199997</v>
      </c>
      <c r="H11" s="24">
        <v>6.4100000000000004E-2</v>
      </c>
      <c r="I11" s="25">
        <v>165074864125.73001</v>
      </c>
      <c r="J11" s="24">
        <v>6.7699999999999996E-2</v>
      </c>
      <c r="K11" s="25">
        <v>114152328052.62</v>
      </c>
      <c r="L11" s="24">
        <v>7.7299999999999994E-2</v>
      </c>
      <c r="M11" s="25">
        <v>2789492853.4499998</v>
      </c>
      <c r="N11" s="24">
        <v>6.2199999999999998E-2</v>
      </c>
      <c r="O11" s="25">
        <v>97242403323.509995</v>
      </c>
      <c r="P11" s="12">
        <f>+((B11*C11)+(D11*E11)+(F11*G11)+(H11*I11)+(J11*K11)+(L11*M11)+(N11*O11))/Q11</f>
        <v>6.466587801627828E-2</v>
      </c>
      <c r="Q11" s="13">
        <f t="shared" ref="Q11:Q22" si="0">+SUM(C11,E11,G11,I11,K11,M11,O11)</f>
        <v>548091734719.00006</v>
      </c>
      <c r="R11" s="11">
        <v>6.5000000000000002E-2</v>
      </c>
      <c r="S11" s="18">
        <v>14196995458.440001</v>
      </c>
      <c r="T11" s="11">
        <v>6.9800000000000001E-2</v>
      </c>
      <c r="U11" s="18">
        <v>12587479682.27</v>
      </c>
      <c r="V11" s="11">
        <v>6.3E-2</v>
      </c>
      <c r="W11" s="17">
        <v>52639405470.120003</v>
      </c>
      <c r="X11" s="12">
        <f t="shared" ref="X11:X22" si="1">+(P11*Q11+R11*S11+T11*U11+V11*W11)/Y11</f>
        <v>6.4636680903930502E-2</v>
      </c>
      <c r="Y11" s="13">
        <f t="shared" ref="Y11:Y22" si="2">+SUM(Q11+S11+U11+W11)</f>
        <v>627515615329.83008</v>
      </c>
    </row>
    <row r="12" spans="1:25" ht="16.2" x14ac:dyDescent="0.3">
      <c r="A12" s="2" t="s">
        <v>21</v>
      </c>
      <c r="B12" s="24">
        <v>0.1113</v>
      </c>
      <c r="C12" s="25">
        <v>1089372894.8900001</v>
      </c>
      <c r="D12" s="24">
        <v>0.10150000000000001</v>
      </c>
      <c r="E12" s="25">
        <v>15700571951.459999</v>
      </c>
      <c r="F12" s="24">
        <v>0.1012</v>
      </c>
      <c r="G12" s="25">
        <v>556552213.75999999</v>
      </c>
      <c r="H12" s="24">
        <v>0.1017</v>
      </c>
      <c r="I12" s="25">
        <v>26115880849.259998</v>
      </c>
      <c r="J12" s="24">
        <v>0.1014</v>
      </c>
      <c r="K12" s="25">
        <v>9550074124.5100002</v>
      </c>
      <c r="L12" s="24">
        <v>0.1</v>
      </c>
      <c r="M12" s="25">
        <v>46919368.729999997</v>
      </c>
      <c r="N12" s="24">
        <v>0.1017</v>
      </c>
      <c r="O12" s="25">
        <v>19828234531.900002</v>
      </c>
      <c r="P12" s="12">
        <f t="shared" ref="P12:P22" si="3">+((B12*C12)+(D12*E12)+(F12*G12)+(H12*I12)+(J12*K12)+(L12*M12)+(N12*O12))/Q12</f>
        <v>0.10175617970403988</v>
      </c>
      <c r="Q12" s="13">
        <f t="shared" si="0"/>
        <v>72887605934.51001</v>
      </c>
      <c r="R12" s="11">
        <v>0.1037</v>
      </c>
      <c r="S12" s="18">
        <v>655591624</v>
      </c>
      <c r="T12" s="11">
        <v>9.5200000000000007E-2</v>
      </c>
      <c r="U12" s="18">
        <v>355096319.27999997</v>
      </c>
      <c r="V12" s="11">
        <v>0.1026</v>
      </c>
      <c r="W12" s="17">
        <v>3999298694.71</v>
      </c>
      <c r="X12" s="12">
        <f t="shared" si="1"/>
        <v>0.10178597480238252</v>
      </c>
      <c r="Y12" s="13">
        <f t="shared" si="2"/>
        <v>77897592572.500015</v>
      </c>
    </row>
    <row r="13" spans="1:25" x14ac:dyDescent="0.3">
      <c r="A13" s="2" t="s">
        <v>22</v>
      </c>
      <c r="B13" s="24">
        <v>0.1009</v>
      </c>
      <c r="C13" s="25">
        <v>1722857079.6600001</v>
      </c>
      <c r="D13" s="24">
        <v>9.8599999999999993E-2</v>
      </c>
      <c r="E13" s="25">
        <v>3919251607.3899999</v>
      </c>
      <c r="F13" s="24">
        <v>0.1095</v>
      </c>
      <c r="G13" s="25">
        <v>1771560684.79</v>
      </c>
      <c r="H13" s="24">
        <v>8.6300000000000002E-2</v>
      </c>
      <c r="I13" s="25">
        <v>7856186088.0799999</v>
      </c>
      <c r="J13" s="24">
        <v>8.5500000000000007E-2</v>
      </c>
      <c r="K13" s="25">
        <v>3216301980.1999998</v>
      </c>
      <c r="L13" s="15">
        <v>0</v>
      </c>
      <c r="M13" s="18">
        <v>0</v>
      </c>
      <c r="N13" s="24">
        <v>6.2300000000000001E-2</v>
      </c>
      <c r="O13" s="25">
        <v>5016468364.6199999</v>
      </c>
      <c r="P13" s="12">
        <f t="shared" si="3"/>
        <v>8.5938016348272764E-2</v>
      </c>
      <c r="Q13" s="13">
        <f t="shared" si="0"/>
        <v>23502625804.739998</v>
      </c>
      <c r="R13" s="11">
        <v>8.8700000000000001E-2</v>
      </c>
      <c r="S13" s="18">
        <v>138203587.99000001</v>
      </c>
      <c r="T13" s="11">
        <v>8.4500000000000006E-2</v>
      </c>
      <c r="U13" s="18">
        <v>937039367.97000003</v>
      </c>
      <c r="V13" s="11">
        <v>7.5300000000000006E-2</v>
      </c>
      <c r="W13" s="17">
        <v>1277293043.98</v>
      </c>
      <c r="X13" s="12">
        <f t="shared" si="1"/>
        <v>8.5375125801587515E-2</v>
      </c>
      <c r="Y13" s="13">
        <f t="shared" si="2"/>
        <v>25855161804.68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8071184834.8000002</v>
      </c>
      <c r="F14" s="15">
        <v>0</v>
      </c>
      <c r="G14" s="18">
        <v>0</v>
      </c>
      <c r="H14" s="24">
        <v>8.7300000000000003E-2</v>
      </c>
      <c r="I14" s="25">
        <v>682752991.20000005</v>
      </c>
      <c r="J14" s="24">
        <v>0.10290000000000001</v>
      </c>
      <c r="K14" s="25">
        <v>2102511818.76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8.9131656691428016E-2</v>
      </c>
      <c r="Q14" s="13">
        <f t="shared" si="0"/>
        <v>10856449644.76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8.9131656691428016E-2</v>
      </c>
      <c r="Y14" s="13">
        <f t="shared" si="2"/>
        <v>10856449644.76</v>
      </c>
    </row>
    <row r="15" spans="1:25" ht="16.2" x14ac:dyDescent="0.3">
      <c r="A15" s="2" t="s">
        <v>24</v>
      </c>
      <c r="B15" s="24">
        <v>0.1177</v>
      </c>
      <c r="C15" s="25">
        <v>269330123.86000001</v>
      </c>
      <c r="D15" s="24">
        <v>0.10580000000000001</v>
      </c>
      <c r="E15" s="25">
        <v>250424149.13</v>
      </c>
      <c r="F15" s="24">
        <v>0.13830000000000001</v>
      </c>
      <c r="G15" s="25">
        <v>1149689790.0599999</v>
      </c>
      <c r="H15" s="24">
        <v>0.1061</v>
      </c>
      <c r="I15" s="25">
        <v>10535977782.549999</v>
      </c>
      <c r="J15" s="24">
        <v>0.10150000000000001</v>
      </c>
      <c r="K15" s="25">
        <v>8695143140.5300007</v>
      </c>
      <c r="L15" s="24">
        <v>0.12540000000000001</v>
      </c>
      <c r="M15" s="25">
        <v>2599274928.4899998</v>
      </c>
      <c r="N15" s="24">
        <v>9.7000000000000003E-2</v>
      </c>
      <c r="O15" s="25">
        <v>12357600669.559999</v>
      </c>
      <c r="P15" s="12">
        <f t="shared" si="3"/>
        <v>0.10436488717616237</v>
      </c>
      <c r="Q15" s="13">
        <f t="shared" si="0"/>
        <v>35857440584.179993</v>
      </c>
      <c r="R15" s="11">
        <v>8.2600000000000007E-2</v>
      </c>
      <c r="S15" s="18">
        <v>452909217.57999998</v>
      </c>
      <c r="T15" s="11">
        <v>0.12720000000000001</v>
      </c>
      <c r="U15" s="18">
        <v>679967342.86000001</v>
      </c>
      <c r="V15" s="11">
        <v>0.10730000000000001</v>
      </c>
      <c r="W15" s="17">
        <v>2787655386</v>
      </c>
      <c r="X15" s="12">
        <f t="shared" si="1"/>
        <v>0.10471311246668681</v>
      </c>
      <c r="Y15" s="13">
        <f t="shared" si="2"/>
        <v>39777972530.619995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0.14660000000000001</v>
      </c>
      <c r="U16" s="18">
        <v>5473127674.6499996</v>
      </c>
      <c r="V16" s="15">
        <v>0</v>
      </c>
      <c r="W16" s="18">
        <v>0</v>
      </c>
      <c r="X16" s="12">
        <f>+(P16*Q16+R16*S16+T16*U16+V16*W16)/Y16</f>
        <v>0.14660000000000001</v>
      </c>
      <c r="Y16" s="13">
        <f t="shared" si="2"/>
        <v>5473127674.6499996</v>
      </c>
    </row>
    <row r="17" spans="1:25" ht="19.5" customHeight="1" x14ac:dyDescent="0.3">
      <c r="A17" s="2" t="s">
        <v>26</v>
      </c>
      <c r="B17" s="24">
        <v>7.6100000000000001E-2</v>
      </c>
      <c r="C17" s="25">
        <v>1236242044.45</v>
      </c>
      <c r="D17" s="24">
        <v>0.1187</v>
      </c>
      <c r="E17" s="25">
        <v>37740831416.209999</v>
      </c>
      <c r="F17" s="24">
        <v>4.8099999999999997E-2</v>
      </c>
      <c r="G17" s="25">
        <v>426894347.61000001</v>
      </c>
      <c r="H17" s="24">
        <v>8.3900000000000002E-2</v>
      </c>
      <c r="I17" s="25">
        <v>76107748846.169998</v>
      </c>
      <c r="J17" s="24">
        <v>8.4699999999999998E-2</v>
      </c>
      <c r="K17" s="25">
        <v>45539051946.75</v>
      </c>
      <c r="L17" s="15">
        <v>0</v>
      </c>
      <c r="M17" s="18">
        <v>0</v>
      </c>
      <c r="N17" s="24">
        <v>0.14230000000000001</v>
      </c>
      <c r="O17" s="25">
        <v>19932361827.66</v>
      </c>
      <c r="P17" s="12">
        <f t="shared" si="3"/>
        <v>9.7652312682889431E-2</v>
      </c>
      <c r="Q17" s="13">
        <f t="shared" si="0"/>
        <v>180983130428.85001</v>
      </c>
      <c r="R17" s="11">
        <v>7.0800000000000002E-2</v>
      </c>
      <c r="S17" s="18">
        <v>5009819482.9099998</v>
      </c>
      <c r="T17" s="15">
        <v>0</v>
      </c>
      <c r="U17" s="18">
        <v>0</v>
      </c>
      <c r="V17" s="11">
        <v>7.2499999999999995E-2</v>
      </c>
      <c r="W17" s="17">
        <v>21483764096.939999</v>
      </c>
      <c r="X17" s="12">
        <f>+(P17*Q17+R17*S17+T17*U17+V17*W17)/Y17</f>
        <v>9.4399458045027251E-2</v>
      </c>
      <c r="Y17" s="13">
        <f t="shared" si="2"/>
        <v>207476714008.70001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2549092177.6100001</v>
      </c>
      <c r="D20" s="11">
        <v>8.6199999999999999E-2</v>
      </c>
      <c r="E20" s="18">
        <v>23553593693.880001</v>
      </c>
      <c r="F20" s="11">
        <v>0.1089</v>
      </c>
      <c r="G20" s="18">
        <v>2608066736.0799999</v>
      </c>
      <c r="H20" s="11">
        <v>9.5200000000000007E-2</v>
      </c>
      <c r="I20" s="18">
        <v>97074826193.630005</v>
      </c>
      <c r="J20" s="11">
        <v>8.9399999999999993E-2</v>
      </c>
      <c r="K20" s="18">
        <v>13918945810.549999</v>
      </c>
      <c r="L20" s="11">
        <v>7.9000000000000001E-2</v>
      </c>
      <c r="M20" s="18">
        <v>4985038504.0799999</v>
      </c>
      <c r="N20" s="11">
        <v>0.10290000000000001</v>
      </c>
      <c r="O20" s="17">
        <v>93222132669.779999</v>
      </c>
      <c r="P20" s="12">
        <f t="shared" si="3"/>
        <v>9.6506097099902224E-2</v>
      </c>
      <c r="Q20" s="13">
        <f t="shared" si="0"/>
        <v>237911695785.60999</v>
      </c>
      <c r="R20" s="14">
        <v>7.0199999999999999E-2</v>
      </c>
      <c r="S20" s="17">
        <v>1716112678.78</v>
      </c>
      <c r="T20" s="14">
        <v>0.1245</v>
      </c>
      <c r="U20" s="17">
        <v>8539272718.8299999</v>
      </c>
      <c r="V20" s="14">
        <v>7.3800000000000004E-2</v>
      </c>
      <c r="W20" s="17">
        <v>283559466.57999998</v>
      </c>
      <c r="X20" s="12">
        <f t="shared" si="1"/>
        <v>9.7260632549253309E-2</v>
      </c>
      <c r="Y20" s="13">
        <f t="shared" si="2"/>
        <v>248450640649.79996</v>
      </c>
    </row>
    <row r="21" spans="1:25" ht="30.6" x14ac:dyDescent="0.3">
      <c r="A21" s="2" t="s">
        <v>30</v>
      </c>
      <c r="B21" s="11">
        <v>0.12180000000000001</v>
      </c>
      <c r="C21" s="18">
        <v>100310365.98</v>
      </c>
      <c r="D21" s="11">
        <v>0.12180000000000001</v>
      </c>
      <c r="E21" s="18">
        <v>2169557025.8899999</v>
      </c>
      <c r="F21" s="11">
        <v>0.12180000000000001</v>
      </c>
      <c r="G21" s="18">
        <v>37764361.289999999</v>
      </c>
      <c r="H21" s="11">
        <v>0.12180000000000001</v>
      </c>
      <c r="I21" s="18">
        <v>3302330167.5999999</v>
      </c>
      <c r="J21" s="11">
        <v>0.12180000000000001</v>
      </c>
      <c r="K21" s="18">
        <v>3073619566.7600002</v>
      </c>
      <c r="L21" s="15">
        <v>0</v>
      </c>
      <c r="M21" s="18">
        <v>0</v>
      </c>
      <c r="N21" s="11">
        <v>0.12180000000000001</v>
      </c>
      <c r="O21" s="17">
        <v>1573343789.0999999</v>
      </c>
      <c r="P21" s="12">
        <f t="shared" si="3"/>
        <v>0.12179999999999999</v>
      </c>
      <c r="Q21" s="13">
        <f t="shared" si="0"/>
        <v>10256925276.620001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0.12179999999999999</v>
      </c>
      <c r="Y21" s="13">
        <f t="shared" si="2"/>
        <v>10256925276.620001</v>
      </c>
    </row>
    <row r="22" spans="1:25" ht="28.8" x14ac:dyDescent="0.3">
      <c r="A22" s="2" t="s">
        <v>31</v>
      </c>
      <c r="B22" s="11">
        <v>0.1179</v>
      </c>
      <c r="C22" s="17">
        <v>1787844942.9300001</v>
      </c>
      <c r="D22" s="14">
        <v>9.5500000000000002E-2</v>
      </c>
      <c r="E22" s="17">
        <v>27497656799.919998</v>
      </c>
      <c r="F22" s="14">
        <v>9.2499999999999999E-2</v>
      </c>
      <c r="G22" s="17">
        <v>46321417.07</v>
      </c>
      <c r="H22" s="11">
        <v>0.1114</v>
      </c>
      <c r="I22" s="18">
        <v>6948219055.9499998</v>
      </c>
      <c r="J22" s="14">
        <v>0.1143</v>
      </c>
      <c r="K22" s="17">
        <v>3845786861.1599998</v>
      </c>
      <c r="L22" s="15">
        <v>0</v>
      </c>
      <c r="M22" s="18">
        <v>0</v>
      </c>
      <c r="N22" s="14">
        <v>0.1147</v>
      </c>
      <c r="O22" s="17">
        <v>3290893483.0799999</v>
      </c>
      <c r="P22" s="12">
        <f t="shared" si="3"/>
        <v>0.10208436142730916</v>
      </c>
      <c r="Q22" s="13">
        <f t="shared" si="0"/>
        <v>43416722560.110001</v>
      </c>
      <c r="R22" s="14">
        <v>5.0500000000000003E-2</v>
      </c>
      <c r="S22" s="17">
        <v>111985692.05</v>
      </c>
      <c r="T22" s="15">
        <v>0</v>
      </c>
      <c r="U22" s="18">
        <v>0</v>
      </c>
      <c r="V22" s="14">
        <v>0.1145</v>
      </c>
      <c r="W22" s="17">
        <v>4020701842.3800001</v>
      </c>
      <c r="X22" s="12">
        <f t="shared" si="1"/>
        <v>0.10301271932664757</v>
      </c>
      <c r="Y22" s="13">
        <f t="shared" si="2"/>
        <v>47549410094.540001</v>
      </c>
    </row>
    <row r="23" spans="1:25" ht="16.5" customHeight="1" x14ac:dyDescent="0.3">
      <c r="A23" s="1" t="s">
        <v>32</v>
      </c>
      <c r="B23" s="16">
        <f>+SUMPRODUCT(C10:C22,B10:B22)/C23</f>
        <v>7.2978780754367714E-2</v>
      </c>
      <c r="C23" s="5">
        <f>+SUM(C10:C22)</f>
        <v>22705469060.700001</v>
      </c>
      <c r="D23" s="16">
        <f>+SUMPRODUCT(E10:E22,D10:D22)/E23</f>
        <v>8.1215302020305566E-2</v>
      </c>
      <c r="E23" s="5">
        <f>+SUM(E10:E22)</f>
        <v>269820543444.14001</v>
      </c>
      <c r="F23" s="16">
        <f>+SUMPRODUCT(G10:G22,F10:F22)/G23</f>
        <v>8.5365176413226093E-2</v>
      </c>
      <c r="G23" s="5">
        <f>+SUM(G10:G22)</f>
        <v>11837359186.1</v>
      </c>
      <c r="H23" s="16">
        <f>+SUMPRODUCT(I10:I22,H10:H22)/I23</f>
        <v>8.1016158637707905E-2</v>
      </c>
      <c r="I23" s="5">
        <f>+SUM(I10:I22)</f>
        <v>393698786100.16998</v>
      </c>
      <c r="J23" s="16">
        <f>+SUMPRODUCT(K10:K22,J10:J22)/K23</f>
        <v>7.8211701200656805E-2</v>
      </c>
      <c r="K23" s="5">
        <f>+SUM(K10:K22)</f>
        <v>205326902716.17999</v>
      </c>
      <c r="L23" s="16">
        <f>+SUMPRODUCT(M10:M22,L10:L22)/M23</f>
        <v>9.0213185093414125E-2</v>
      </c>
      <c r="M23" s="5">
        <f>+SUM(M10:M22)</f>
        <v>10420725654.75</v>
      </c>
      <c r="N23" s="16">
        <f>+SUMPRODUCT(O10:O22,N10:N22)/O23</f>
        <v>8.9269547180105518E-2</v>
      </c>
      <c r="O23" s="5">
        <f>+SUM(O10:O22)</f>
        <v>253696578073.54999</v>
      </c>
      <c r="P23" s="16">
        <f>+SUMPRODUCT(P10:P22,Q10:Q22)/Q23</f>
        <v>8.2332285927755794E-2</v>
      </c>
      <c r="Q23" s="5">
        <f>+SUM(Q10:Q22)</f>
        <v>1167506364235.5903</v>
      </c>
      <c r="R23" s="16">
        <f>+SUMPRODUCT(S10:S22,R10:R22)/S23</f>
        <v>6.8275119892782468E-2</v>
      </c>
      <c r="S23" s="5">
        <f>+SUM(S10:S22)</f>
        <v>22281617741.749996</v>
      </c>
      <c r="T23" s="16">
        <f>+SUMPRODUCT(U10:U22,T10:T22)/U23</f>
        <v>0.10302330382670295</v>
      </c>
      <c r="U23" s="5">
        <f>+SUM(U10:U22)</f>
        <v>28572010266.459999</v>
      </c>
      <c r="V23" s="16">
        <f>+SUMPRODUCT(W10:W22,V10:V22)/W23</f>
        <v>7.1229698265167091E-2</v>
      </c>
      <c r="W23" s="5">
        <f>+SUM(W10:W22)</f>
        <v>86491678000.710007</v>
      </c>
      <c r="X23" s="16">
        <f>+SUMPRODUCT(X10:X22,Y10:Y22)/Y23</f>
        <v>8.1809380622165931E-2</v>
      </c>
      <c r="Y23" s="5">
        <f>SUM(Y10:Y22)</f>
        <v>1304851670244.5105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58B5-3A6A-47CC-AFA9-0F8C1B0B1C68}">
  <sheetPr codeName="Hoja6"/>
  <dimension ref="A1:Y31"/>
  <sheetViews>
    <sheetView showGridLines="0" zoomScaleNormal="100" workbookViewId="0">
      <pane xSplit="1" ySplit="9" topLeftCell="Y10" activePane="bottomRight" state="frozen"/>
      <selection pane="topRight" activeCell="B1" sqref="B1"/>
      <selection pane="bottomLeft" activeCell="A10" sqref="A10"/>
      <selection pane="bottomRight" activeCell="AH30" sqref="AH30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5.9299999999999999E-2</v>
      </c>
      <c r="U10" s="18">
        <v>27160.6</v>
      </c>
      <c r="V10" s="24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6.0100000000000001E-2</v>
      </c>
      <c r="C11" s="25">
        <v>14289841527.559999</v>
      </c>
      <c r="D11" s="24">
        <v>6.5299999999999997E-2</v>
      </c>
      <c r="E11" s="25">
        <v>150803398323.23001</v>
      </c>
      <c r="F11" s="24">
        <v>5.4399999999999997E-2</v>
      </c>
      <c r="G11" s="25">
        <v>5254669790.29</v>
      </c>
      <c r="H11" s="24">
        <v>6.6000000000000003E-2</v>
      </c>
      <c r="I11" s="25">
        <v>177759915012.64001</v>
      </c>
      <c r="J11" s="24">
        <v>6.8099999999999994E-2</v>
      </c>
      <c r="K11" s="25">
        <v>114862901377.59</v>
      </c>
      <c r="L11" s="24">
        <v>7.7200000000000005E-2</v>
      </c>
      <c r="M11" s="25">
        <v>2771380834.3299999</v>
      </c>
      <c r="N11" s="24">
        <v>6.4699999999999994E-2</v>
      </c>
      <c r="O11" s="25">
        <v>107867154559.67999</v>
      </c>
      <c r="P11" s="12">
        <f>+((B11*C11)+(D11*E11)+(F11*G11)+(H11*I11)+(J11*K11)+(L11*M11)+(N11*O11))/Q11</f>
        <v>6.5792886265815892E-2</v>
      </c>
      <c r="Q11" s="13">
        <f t="shared" ref="Q11:Q22" si="0">+SUM(C11,E11,G11,I11,K11,M11,O11)</f>
        <v>573609261425.32007</v>
      </c>
      <c r="R11" s="11">
        <v>6.5000000000000002E-2</v>
      </c>
      <c r="S11" s="18">
        <v>14051102877.98</v>
      </c>
      <c r="T11" s="11">
        <v>6.9699999999999998E-2</v>
      </c>
      <c r="U11" s="18">
        <v>12535416348.58</v>
      </c>
      <c r="V11" s="11">
        <v>6.4500000000000002E-2</v>
      </c>
      <c r="W11" s="17">
        <v>55018097105.349998</v>
      </c>
      <c r="X11" s="12">
        <f t="shared" ref="X11:X22" si="1">+(P11*Q11+R11*S11+T11*U11+V11*W11)/Y11</f>
        <v>6.5742069620501456E-2</v>
      </c>
      <c r="Y11" s="13">
        <f t="shared" ref="Y11:Y22" si="2">+SUM(Q11+S11+U11+W11)</f>
        <v>655213877757.22998</v>
      </c>
    </row>
    <row r="12" spans="1:25" ht="16.2" x14ac:dyDescent="0.3">
      <c r="A12" s="2" t="s">
        <v>21</v>
      </c>
      <c r="B12" s="24">
        <v>0.1115</v>
      </c>
      <c r="C12" s="25">
        <v>1085739745.8399999</v>
      </c>
      <c r="D12" s="24">
        <v>0.10150000000000001</v>
      </c>
      <c r="E12" s="25">
        <v>15790146615.469999</v>
      </c>
      <c r="F12" s="24">
        <v>0.1014</v>
      </c>
      <c r="G12" s="25">
        <v>553433026.11000001</v>
      </c>
      <c r="H12" s="24">
        <v>0.1017</v>
      </c>
      <c r="I12" s="25">
        <v>26244094197.650002</v>
      </c>
      <c r="J12" s="24">
        <v>0.1014</v>
      </c>
      <c r="K12" s="25">
        <v>9585049907.4200001</v>
      </c>
      <c r="L12" s="24">
        <v>0.1</v>
      </c>
      <c r="M12" s="25">
        <v>47309828.539999999</v>
      </c>
      <c r="N12" s="24">
        <v>0.1018</v>
      </c>
      <c r="O12" s="25">
        <v>19905747257.310001</v>
      </c>
      <c r="P12" s="12">
        <f t="shared" ref="P12:P22" si="3">+((B12*C12)+(D12*E12)+(F12*G12)+(H12*I12)+(J12*K12)+(L12*M12)+(N12*O12))/Q12</f>
        <v>0.10178674622891484</v>
      </c>
      <c r="Q12" s="13">
        <f t="shared" si="0"/>
        <v>73211520578.339996</v>
      </c>
      <c r="R12" s="11">
        <v>0.1037</v>
      </c>
      <c r="S12" s="18">
        <v>660808218.5</v>
      </c>
      <c r="T12" s="11">
        <v>9.5200000000000007E-2</v>
      </c>
      <c r="U12" s="18">
        <v>354945280.89999998</v>
      </c>
      <c r="V12" s="11">
        <v>0.1026</v>
      </c>
      <c r="W12" s="17">
        <v>4001562656.3200002</v>
      </c>
      <c r="X12" s="12">
        <f t="shared" si="1"/>
        <v>0.10181462143883864</v>
      </c>
      <c r="Y12" s="13">
        <f t="shared" si="2"/>
        <v>78228836734.059998</v>
      </c>
    </row>
    <row r="13" spans="1:25" x14ac:dyDescent="0.3">
      <c r="A13" s="2" t="s">
        <v>22</v>
      </c>
      <c r="B13" s="24">
        <v>0.1009</v>
      </c>
      <c r="C13" s="25">
        <v>1723905328.77</v>
      </c>
      <c r="D13" s="24">
        <v>9.8500000000000004E-2</v>
      </c>
      <c r="E13" s="25">
        <v>3906024819.4000001</v>
      </c>
      <c r="F13" s="24">
        <v>0.1095</v>
      </c>
      <c r="G13" s="25">
        <v>1768662699.5</v>
      </c>
      <c r="H13" s="24">
        <v>8.6099999999999996E-2</v>
      </c>
      <c r="I13" s="25">
        <v>7850409663.9700003</v>
      </c>
      <c r="J13" s="24">
        <v>8.5300000000000001E-2</v>
      </c>
      <c r="K13" s="25">
        <v>3239024386.2399998</v>
      </c>
      <c r="L13" s="15">
        <v>0</v>
      </c>
      <c r="M13" s="18">
        <v>0</v>
      </c>
      <c r="N13" s="24">
        <v>6.2300000000000001E-2</v>
      </c>
      <c r="O13" s="25">
        <v>4957827333.5</v>
      </c>
      <c r="P13" s="12">
        <f t="shared" si="3"/>
        <v>8.5875981877230723E-2</v>
      </c>
      <c r="Q13" s="13">
        <f t="shared" si="0"/>
        <v>23445854231.379997</v>
      </c>
      <c r="R13" s="11">
        <v>8.8400000000000006E-2</v>
      </c>
      <c r="S13" s="18">
        <v>133679126.56999999</v>
      </c>
      <c r="T13" s="11">
        <v>8.4699999999999998E-2</v>
      </c>
      <c r="U13" s="18">
        <v>933688585.74000001</v>
      </c>
      <c r="V13" s="11">
        <v>7.4899999999999994E-2</v>
      </c>
      <c r="W13" s="17">
        <v>1296329946.6400001</v>
      </c>
      <c r="X13" s="12">
        <f t="shared" si="1"/>
        <v>8.5295224552088753E-2</v>
      </c>
      <c r="Y13" s="13">
        <f t="shared" si="2"/>
        <v>25809551890.329998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8127734830.3999996</v>
      </c>
      <c r="F14" s="15">
        <v>0</v>
      </c>
      <c r="G14" s="18">
        <v>0</v>
      </c>
      <c r="H14" s="24">
        <v>8.7300000000000003E-2</v>
      </c>
      <c r="I14" s="25">
        <v>687625265.60000002</v>
      </c>
      <c r="J14" s="24">
        <v>0.10290000000000001</v>
      </c>
      <c r="K14" s="25">
        <v>2120399340.9200001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8.9135615908113433E-2</v>
      </c>
      <c r="Q14" s="13">
        <f t="shared" si="0"/>
        <v>10935759436.92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8.9135615908113433E-2</v>
      </c>
      <c r="Y14" s="13">
        <f t="shared" si="2"/>
        <v>10935759436.92</v>
      </c>
    </row>
    <row r="15" spans="1:25" ht="16.2" x14ac:dyDescent="0.3">
      <c r="A15" s="2" t="s">
        <v>24</v>
      </c>
      <c r="B15" s="24">
        <v>0.10290000000000001</v>
      </c>
      <c r="C15" s="25">
        <v>368495106.19</v>
      </c>
      <c r="D15" s="24">
        <v>0.10580000000000001</v>
      </c>
      <c r="E15" s="25">
        <v>1464439667.4400001</v>
      </c>
      <c r="F15" s="24">
        <v>0.13930000000000001</v>
      </c>
      <c r="G15" s="25">
        <v>976150304.71000004</v>
      </c>
      <c r="H15" s="24">
        <v>0.1195</v>
      </c>
      <c r="I15" s="25">
        <v>14840015868.700001</v>
      </c>
      <c r="J15" s="24">
        <v>0.1166</v>
      </c>
      <c r="K15" s="25">
        <v>7521139930.46</v>
      </c>
      <c r="L15" s="24">
        <v>0.12559999999999999</v>
      </c>
      <c r="M15" s="25">
        <v>2646452167.4899998</v>
      </c>
      <c r="N15" s="24">
        <v>0.11509999999999999</v>
      </c>
      <c r="O15" s="25">
        <v>12433126638.059999</v>
      </c>
      <c r="P15" s="12">
        <f t="shared" si="3"/>
        <v>0.1178297870279443</v>
      </c>
      <c r="Q15" s="13">
        <f t="shared" si="0"/>
        <v>40249819683.049995</v>
      </c>
      <c r="R15" s="11">
        <v>0.10780000000000001</v>
      </c>
      <c r="S15" s="18">
        <v>264461180.81</v>
      </c>
      <c r="T15" s="11">
        <v>0.1275</v>
      </c>
      <c r="U15" s="18">
        <v>802340211.65999997</v>
      </c>
      <c r="V15" s="11">
        <v>6.8599999999999994E-2</v>
      </c>
      <c r="W15" s="17">
        <v>909073216.82000005</v>
      </c>
      <c r="X15" s="12">
        <f t="shared" si="1"/>
        <v>0.11689085233144755</v>
      </c>
      <c r="Y15" s="13">
        <f t="shared" si="2"/>
        <v>42225694292.339996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5406906016.1499996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5406906016.1499996</v>
      </c>
    </row>
    <row r="17" spans="1:25" ht="19.5" customHeight="1" x14ac:dyDescent="0.3">
      <c r="A17" s="2" t="s">
        <v>26</v>
      </c>
      <c r="B17" s="24">
        <v>7.5200000000000003E-2</v>
      </c>
      <c r="C17" s="25">
        <v>1198435097.6900001</v>
      </c>
      <c r="D17" s="24">
        <v>4.2500000000000003E-2</v>
      </c>
      <c r="E17" s="25">
        <v>38039466173.440002</v>
      </c>
      <c r="F17" s="24">
        <v>5.4600000000000003E-2</v>
      </c>
      <c r="G17" s="25">
        <v>429126041.52999997</v>
      </c>
      <c r="H17" s="24">
        <v>9.8500000000000004E-2</v>
      </c>
      <c r="I17" s="25">
        <v>76876437941.649994</v>
      </c>
      <c r="J17" s="24">
        <v>8.7599999999999997E-2</v>
      </c>
      <c r="K17" s="25">
        <v>46396499181.900002</v>
      </c>
      <c r="L17" s="15">
        <v>0</v>
      </c>
      <c r="M17" s="18">
        <v>0</v>
      </c>
      <c r="N17" s="24">
        <v>6.3E-2</v>
      </c>
      <c r="O17" s="25">
        <v>22030852816.060001</v>
      </c>
      <c r="P17" s="12">
        <f t="shared" si="3"/>
        <v>7.9768453887839957E-2</v>
      </c>
      <c r="Q17" s="13">
        <f t="shared" si="0"/>
        <v>184970817252.26999</v>
      </c>
      <c r="R17" s="11">
        <v>6.7299999999999999E-2</v>
      </c>
      <c r="S17" s="18">
        <v>5316497813.2799997</v>
      </c>
      <c r="T17" s="15">
        <v>0</v>
      </c>
      <c r="U17" s="18">
        <v>0</v>
      </c>
      <c r="V17" s="11">
        <v>7.2700000000000001E-2</v>
      </c>
      <c r="W17" s="17">
        <v>21555499600.18</v>
      </c>
      <c r="X17" s="12">
        <f>+(P17*Q17+R17*S17+T17*U17+V17*W17)/Y17</f>
        <v>7.8736308600647079E-2</v>
      </c>
      <c r="Y17" s="13">
        <f t="shared" si="2"/>
        <v>211842814665.72998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0.13139999999999999</v>
      </c>
      <c r="E18" s="25">
        <v>100083319.11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ref="P18" si="4">+((B18*C18)+(D18*E18)+(F18*G18)+(H18*I18)+(J18*K18)+(L18*M18)+(N18*O18))/Q18</f>
        <v>0.13139999999999999</v>
      </c>
      <c r="Q18" s="13">
        <f t="shared" ref="Q18" si="5">+SUM(C18,E18,G18,I18,K18,M18,O18)</f>
        <v>100083319.11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0.13139999999999999</v>
      </c>
      <c r="Y18" s="13">
        <f t="shared" ref="Y18" si="6">+SUM(Q18+S18+U18+W18)</f>
        <v>100083319.11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2550798954.6799998</v>
      </c>
      <c r="D20" s="11">
        <v>8.6199999999999999E-2</v>
      </c>
      <c r="E20" s="18">
        <v>23719317981.880001</v>
      </c>
      <c r="F20" s="11">
        <v>0.1023</v>
      </c>
      <c r="G20" s="18">
        <v>2864877427.96</v>
      </c>
      <c r="H20" s="11">
        <v>9.9900000000000003E-2</v>
      </c>
      <c r="I20" s="18">
        <v>82606667736.160004</v>
      </c>
      <c r="J20" s="11">
        <v>8.9399999999999993E-2</v>
      </c>
      <c r="K20" s="18">
        <v>14020435998.049999</v>
      </c>
      <c r="L20" s="11">
        <v>7.9100000000000004E-2</v>
      </c>
      <c r="M20" s="18">
        <v>5013318367.8400002</v>
      </c>
      <c r="N20" s="11">
        <v>0.1033</v>
      </c>
      <c r="O20" s="17">
        <v>82109263088.860001</v>
      </c>
      <c r="P20" s="12">
        <f t="shared" si="3"/>
        <v>9.8153657597701324E-2</v>
      </c>
      <c r="Q20" s="13">
        <f t="shared" si="0"/>
        <v>212884679555.42999</v>
      </c>
      <c r="R20" s="14">
        <v>7.0099999999999996E-2</v>
      </c>
      <c r="S20" s="17">
        <v>1724844788.0599999</v>
      </c>
      <c r="T20" s="14">
        <v>0.1237</v>
      </c>
      <c r="U20" s="17">
        <v>8497043426.1999998</v>
      </c>
      <c r="V20" s="14">
        <v>7.3800000000000004E-2</v>
      </c>
      <c r="W20" s="17">
        <v>285279033.51999998</v>
      </c>
      <c r="X20" s="12">
        <f t="shared" si="1"/>
        <v>9.8877643679072549E-2</v>
      </c>
      <c r="Y20" s="13">
        <f t="shared" si="2"/>
        <v>223391846803.20999</v>
      </c>
    </row>
    <row r="21" spans="1:25" ht="30.6" x14ac:dyDescent="0.3">
      <c r="A21" s="2" t="s">
        <v>30</v>
      </c>
      <c r="B21" s="11">
        <v>0.11890000000000001</v>
      </c>
      <c r="C21" s="18">
        <v>100310364.64</v>
      </c>
      <c r="D21" s="11">
        <v>0.11890000000000001</v>
      </c>
      <c r="E21" s="18">
        <v>2169556996.98</v>
      </c>
      <c r="F21" s="11">
        <v>0.11890000000000001</v>
      </c>
      <c r="G21" s="18">
        <v>37764360.789999999</v>
      </c>
      <c r="H21" s="11">
        <v>0.11890000000000001</v>
      </c>
      <c r="I21" s="18">
        <v>3302330123.5900002</v>
      </c>
      <c r="J21" s="11">
        <v>0.11890000000000001</v>
      </c>
      <c r="K21" s="18">
        <v>3073619525.7800002</v>
      </c>
      <c r="L21" s="15">
        <v>0</v>
      </c>
      <c r="M21" s="18">
        <v>0</v>
      </c>
      <c r="N21" s="11">
        <v>0.11890000000000001</v>
      </c>
      <c r="O21" s="17">
        <v>1573343768.1400001</v>
      </c>
      <c r="P21" s="12">
        <f t="shared" si="3"/>
        <v>0.11890000000000002</v>
      </c>
      <c r="Q21" s="13">
        <f t="shared" si="0"/>
        <v>10256925139.92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0.11890000000000002</v>
      </c>
      <c r="Y21" s="13">
        <f t="shared" si="2"/>
        <v>10256925139.92</v>
      </c>
    </row>
    <row r="22" spans="1:25" ht="28.8" x14ac:dyDescent="0.3">
      <c r="A22" s="2" t="s">
        <v>31</v>
      </c>
      <c r="B22" s="11">
        <v>0.1179</v>
      </c>
      <c r="C22" s="17">
        <v>1797962060.9000001</v>
      </c>
      <c r="D22" s="14">
        <v>9.5600000000000004E-2</v>
      </c>
      <c r="E22" s="17">
        <v>26737770217.970001</v>
      </c>
      <c r="F22" s="14">
        <v>9.2499999999999999E-2</v>
      </c>
      <c r="G22" s="17">
        <v>44734904.369999997</v>
      </c>
      <c r="H22" s="11">
        <v>0.1114</v>
      </c>
      <c r="I22" s="18">
        <v>7004249086.0600004</v>
      </c>
      <c r="J22" s="14">
        <v>0.1144</v>
      </c>
      <c r="K22" s="17">
        <v>3878017148.52</v>
      </c>
      <c r="L22" s="15">
        <v>0</v>
      </c>
      <c r="M22" s="18">
        <v>0</v>
      </c>
      <c r="N22" s="14">
        <v>0.1148</v>
      </c>
      <c r="O22" s="17">
        <v>3298457305.4000001</v>
      </c>
      <c r="P22" s="12">
        <f t="shared" si="3"/>
        <v>0.10230842203218532</v>
      </c>
      <c r="Q22" s="13">
        <f t="shared" si="0"/>
        <v>42761190723.220001</v>
      </c>
      <c r="R22" s="14">
        <v>5.0500000000000003E-2</v>
      </c>
      <c r="S22" s="17">
        <v>111303196.45999999</v>
      </c>
      <c r="T22" s="15">
        <v>0</v>
      </c>
      <c r="U22" s="18">
        <v>0</v>
      </c>
      <c r="V22" s="14">
        <v>0.1145</v>
      </c>
      <c r="W22" s="17">
        <v>4051559874.8000002</v>
      </c>
      <c r="X22" s="12">
        <f t="shared" si="1"/>
        <v>0.10323818963752157</v>
      </c>
      <c r="Y22" s="13">
        <f t="shared" si="2"/>
        <v>46924053794.480003</v>
      </c>
    </row>
    <row r="23" spans="1:25" ht="16.5" customHeight="1" x14ac:dyDescent="0.3">
      <c r="A23" s="1" t="s">
        <v>32</v>
      </c>
      <c r="B23" s="16">
        <f>+SUMPRODUCT(C10:C22,B10:B22)/C23</f>
        <v>7.2643355658529599E-2</v>
      </c>
      <c r="C23" s="5">
        <f>+SUM(C10:C22)</f>
        <v>23118208613.790001</v>
      </c>
      <c r="D23" s="16">
        <f>+SUMPRODUCT(E10:E22,D10:D22)/E23</f>
        <v>7.0730654406594623E-2</v>
      </c>
      <c r="E23" s="5">
        <f>+SUM(E10:E22)</f>
        <v>272120363355.21002</v>
      </c>
      <c r="F23" s="16">
        <f>+SUMPRODUCT(G10:G22,F10:F22)/G23</f>
        <v>8.3532717267558287E-2</v>
      </c>
      <c r="G23" s="5">
        <f>+SUM(G10:G22)</f>
        <v>11940028386.380003</v>
      </c>
      <c r="H23" s="16">
        <f>+SUMPRODUCT(I10:I22,H10:H22)/I23</f>
        <v>8.5374064757938989E-2</v>
      </c>
      <c r="I23" s="5">
        <f>+SUM(I10:I22)</f>
        <v>397171744896.02002</v>
      </c>
      <c r="J23" s="16">
        <f>+SUMPRODUCT(K10:K22,J10:J22)/K23</f>
        <v>7.9471162300843334E-2</v>
      </c>
      <c r="K23" s="5">
        <f>+SUM(K10:K22)</f>
        <v>205930226211.21997</v>
      </c>
      <c r="L23" s="16">
        <f>+SUMPRODUCT(M10:M22,L10:L22)/M23</f>
        <v>9.0435937154584173E-2</v>
      </c>
      <c r="M23" s="5">
        <f>+SUM(M10:M22)</f>
        <v>10478461198.200001</v>
      </c>
      <c r="N23" s="16">
        <f>+SUMPRODUCT(O10:O22,N10:N22)/O23</f>
        <v>8.3215673848863941E-2</v>
      </c>
      <c r="O23" s="5">
        <f>+SUM(O10:O22)</f>
        <v>255408912181.35001</v>
      </c>
      <c r="P23" s="16">
        <f>+SUMPRODUCT(P10:P22,Q10:Q22)/Q23</f>
        <v>8.0260097164320102E-2</v>
      </c>
      <c r="Q23" s="5">
        <f>+SUM(Q10:Q22)</f>
        <v>1176167944842.1699</v>
      </c>
      <c r="R23" s="16">
        <f>+SUMPRODUCT(S10:S22,R10:R22)/S23</f>
        <v>6.7669535710745091E-2</v>
      </c>
      <c r="S23" s="5">
        <f>+SUM(S10:S22)</f>
        <v>22262697201.66</v>
      </c>
      <c r="T23" s="16">
        <f>+SUMPRODUCT(U10:U22,T10:T22)/U23</f>
        <v>0.10307402532880741</v>
      </c>
      <c r="U23" s="5">
        <f>+SUM(U10:U22)</f>
        <v>28530367029.829998</v>
      </c>
      <c r="V23" s="16">
        <f>+SUMPRODUCT(W10:W22,V10:V22)/W23</f>
        <v>7.0832314155780896E-2</v>
      </c>
      <c r="W23" s="5">
        <f>+SUM(W10:W22)</f>
        <v>87117401433.630005</v>
      </c>
      <c r="X23" s="16">
        <f>+SUMPRODUCT(X10:X22,Y10:Y22)/Y23</f>
        <v>7.9917093225822314E-2</v>
      </c>
      <c r="Y23" s="5">
        <f>SUM(Y10:Y22)</f>
        <v>1314078410507.29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Q26" s="27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Q27" s="27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Q28" s="27"/>
    </row>
    <row r="29" spans="1:25" ht="22.5" customHeight="1" x14ac:dyDescent="0.3">
      <c r="A29" s="32" t="s">
        <v>52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2D87-9E83-4A65-8CD7-44557B9FF6A0}">
  <dimension ref="A1:Y31"/>
  <sheetViews>
    <sheetView showGridLines="0" zoomScaleNormal="100" workbookViewId="0">
      <pane xSplit="1" ySplit="9" topLeftCell="O10" activePane="bottomRight" state="frozen"/>
      <selection pane="topRight" activeCell="B1" sqref="B1"/>
      <selection pane="bottomLeft" activeCell="A10" sqref="A10"/>
      <selection pane="bottomRight" sqref="A1:K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14501058261.82</v>
      </c>
      <c r="D11" s="24">
        <v>6.7100000000000007E-2</v>
      </c>
      <c r="E11" s="25">
        <v>163019748265.89001</v>
      </c>
      <c r="F11" s="24">
        <v>5.5199999999999999E-2</v>
      </c>
      <c r="G11" s="25">
        <v>5629258829.6800003</v>
      </c>
      <c r="H11" s="24">
        <v>6.6100000000000006E-2</v>
      </c>
      <c r="I11" s="25">
        <v>175911382633.59</v>
      </c>
      <c r="J11" s="24">
        <v>6.9699999999999998E-2</v>
      </c>
      <c r="K11" s="25">
        <v>125274859637.85001</v>
      </c>
      <c r="L11" s="24">
        <v>7.7299999999999994E-2</v>
      </c>
      <c r="M11" s="25">
        <v>2765343034.6900001</v>
      </c>
      <c r="N11" s="24">
        <v>6.7100000000000007E-2</v>
      </c>
      <c r="O11" s="25">
        <v>122530273828.28</v>
      </c>
      <c r="P11" s="12">
        <f>+((B11*C11)+(D11*E11)+(F11*G11)+(H11*I11)+(J11*K11)+(L11*M11)+(N11*O11))/Q11</f>
        <v>6.7117985064197638E-2</v>
      </c>
      <c r="Q11" s="13">
        <f t="shared" ref="Q11:Q22" si="0">+SUM(C11,E11,G11,I11,K11,M11,O11)</f>
        <v>609631924491.79993</v>
      </c>
      <c r="R11" s="11">
        <v>6.5000000000000002E-2</v>
      </c>
      <c r="S11" s="18">
        <v>14237417587.09</v>
      </c>
      <c r="T11" s="11">
        <v>6.9900000000000004E-2</v>
      </c>
      <c r="U11" s="18">
        <v>12332336830.809999</v>
      </c>
      <c r="V11" s="11">
        <v>6.4699999999999994E-2</v>
      </c>
      <c r="W11" s="17">
        <v>54337272457.610001</v>
      </c>
      <c r="X11" s="12">
        <f t="shared" ref="X11:X22" si="1">+(P11*Q11+R11*S11+T11*U11+V11*W11)/Y11</f>
        <v>6.6933733899907269E-2</v>
      </c>
      <c r="Y11" s="13">
        <f t="shared" ref="Y11:Y22" si="2">+SUM(Q11+S11+U11+W11)</f>
        <v>690538951367.30994</v>
      </c>
    </row>
    <row r="12" spans="1:25" ht="16.2" x14ac:dyDescent="0.3">
      <c r="A12" s="2" t="s">
        <v>21</v>
      </c>
      <c r="B12" s="24">
        <v>0.1116</v>
      </c>
      <c r="C12" s="25">
        <v>1102624877.79</v>
      </c>
      <c r="D12" s="24">
        <v>0.10150000000000001</v>
      </c>
      <c r="E12" s="25">
        <v>15769426469.32</v>
      </c>
      <c r="F12" s="24">
        <v>0.1008</v>
      </c>
      <c r="G12" s="25">
        <v>596169649.24000001</v>
      </c>
      <c r="H12" s="24">
        <v>0.1018</v>
      </c>
      <c r="I12" s="25">
        <v>26294111552.099998</v>
      </c>
      <c r="J12" s="24">
        <v>0.10150000000000001</v>
      </c>
      <c r="K12" s="25">
        <v>9679085649.7299995</v>
      </c>
      <c r="L12" s="24">
        <v>0.1</v>
      </c>
      <c r="M12" s="25">
        <v>47703537.799999997</v>
      </c>
      <c r="N12" s="24">
        <v>0.1018</v>
      </c>
      <c r="O12" s="25">
        <v>19922399624.240002</v>
      </c>
      <c r="P12" s="12">
        <f t="shared" ref="P12:P22" si="3">+((B12*C12)+(D12*E12)+(F12*G12)+(H12*I12)+(J12*K12)+(L12*M12)+(N12*O12))/Q12</f>
        <v>0.10183390658718448</v>
      </c>
      <c r="Q12" s="13">
        <f t="shared" si="0"/>
        <v>73411521360.220001</v>
      </c>
      <c r="R12" s="11">
        <v>0.1037</v>
      </c>
      <c r="S12" s="18">
        <v>666084287</v>
      </c>
      <c r="T12" s="11">
        <v>9.5200000000000007E-2</v>
      </c>
      <c r="U12" s="18">
        <v>357771759.91000003</v>
      </c>
      <c r="V12" s="11">
        <v>0.1026</v>
      </c>
      <c r="W12" s="17">
        <v>4029488624.9400001</v>
      </c>
      <c r="X12" s="12">
        <f t="shared" si="1"/>
        <v>0.10185884151484188</v>
      </c>
      <c r="Y12" s="13">
        <f t="shared" si="2"/>
        <v>78464866032.070007</v>
      </c>
    </row>
    <row r="13" spans="1:25" x14ac:dyDescent="0.3">
      <c r="A13" s="2" t="s">
        <v>22</v>
      </c>
      <c r="B13" s="24">
        <v>0.10100000000000001</v>
      </c>
      <c r="C13" s="25">
        <v>1726910516.5899999</v>
      </c>
      <c r="D13" s="24">
        <v>9.8599999999999993E-2</v>
      </c>
      <c r="E13" s="25">
        <v>3912614202.0900002</v>
      </c>
      <c r="F13" s="24">
        <v>0.10920000000000001</v>
      </c>
      <c r="G13" s="25">
        <v>1475704501.3199999</v>
      </c>
      <c r="H13" s="24">
        <v>8.6400000000000005E-2</v>
      </c>
      <c r="I13" s="25">
        <v>7816529809.21</v>
      </c>
      <c r="J13" s="24">
        <v>8.5400000000000004E-2</v>
      </c>
      <c r="K13" s="25">
        <v>3223413092.9899998</v>
      </c>
      <c r="L13" s="15">
        <v>0</v>
      </c>
      <c r="M13" s="18">
        <v>0</v>
      </c>
      <c r="N13" s="24">
        <v>6.2300000000000001E-2</v>
      </c>
      <c r="O13" s="25">
        <v>4912400137.0900002</v>
      </c>
      <c r="P13" s="12">
        <f t="shared" si="3"/>
        <v>8.5748895202744979E-2</v>
      </c>
      <c r="Q13" s="13">
        <f t="shared" si="0"/>
        <v>23067572259.289997</v>
      </c>
      <c r="R13" s="11">
        <v>8.8599999999999998E-2</v>
      </c>
      <c r="S13" s="18">
        <v>133983073.47</v>
      </c>
      <c r="T13" s="11">
        <v>8.4699999999999998E-2</v>
      </c>
      <c r="U13" s="18">
        <v>936061063.79999995</v>
      </c>
      <c r="V13" s="11">
        <v>7.4999999999999997E-2</v>
      </c>
      <c r="W13" s="17">
        <v>1285471053.53</v>
      </c>
      <c r="X13" s="12">
        <f t="shared" si="1"/>
        <v>8.5181803426632632E-2</v>
      </c>
      <c r="Y13" s="13">
        <f t="shared" si="2"/>
        <v>25423087450.089996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8184681343.1999998</v>
      </c>
      <c r="F14" s="15">
        <v>0</v>
      </c>
      <c r="G14" s="18">
        <v>0</v>
      </c>
      <c r="H14" s="24">
        <v>8.7300000000000003E-2</v>
      </c>
      <c r="I14" s="25">
        <v>692532304.79999995</v>
      </c>
      <c r="J14" s="24">
        <v>0.10290000000000001</v>
      </c>
      <c r="K14" s="25">
        <v>2138440586.0599999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8.913958052448305E-2</v>
      </c>
      <c r="Q14" s="13">
        <f t="shared" si="0"/>
        <v>11015654234.059999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8.913958052448305E-2</v>
      </c>
      <c r="Y14" s="13">
        <f t="shared" si="2"/>
        <v>11015654234.059999</v>
      </c>
    </row>
    <row r="15" spans="1:25" ht="16.2" x14ac:dyDescent="0.3">
      <c r="A15" s="2" t="s">
        <v>24</v>
      </c>
      <c r="B15" s="24">
        <v>0.11550000000000001</v>
      </c>
      <c r="C15" s="25">
        <v>455414348.89999998</v>
      </c>
      <c r="D15" s="24">
        <v>9.9099999999999994E-2</v>
      </c>
      <c r="E15" s="25">
        <v>2105803873.3</v>
      </c>
      <c r="F15" s="24">
        <v>0.1275</v>
      </c>
      <c r="G15" s="25">
        <v>1172891654.9100001</v>
      </c>
      <c r="H15" s="24">
        <v>0.1193</v>
      </c>
      <c r="I15" s="25">
        <v>15056385945.690001</v>
      </c>
      <c r="J15" s="24">
        <v>0.1134</v>
      </c>
      <c r="K15" s="25">
        <v>7367741211.54</v>
      </c>
      <c r="L15" s="24">
        <v>0.11609999999999999</v>
      </c>
      <c r="M15" s="25">
        <v>2478138826.5</v>
      </c>
      <c r="N15" s="24">
        <v>0.1138</v>
      </c>
      <c r="O15" s="25">
        <v>10748325804.25</v>
      </c>
      <c r="P15" s="12">
        <f t="shared" si="3"/>
        <v>0.11561416249520176</v>
      </c>
      <c r="Q15" s="13">
        <f t="shared" si="0"/>
        <v>39384701665.089996</v>
      </c>
      <c r="R15" s="11">
        <v>0.1085</v>
      </c>
      <c r="S15" s="18">
        <v>1140790018.6900001</v>
      </c>
      <c r="T15" s="11">
        <v>0.12690000000000001</v>
      </c>
      <c r="U15" s="18">
        <v>935721997.08000004</v>
      </c>
      <c r="V15" s="11">
        <v>7.8200000000000006E-2</v>
      </c>
      <c r="W15" s="17">
        <v>1969742096.6300001</v>
      </c>
      <c r="X15" s="12">
        <f t="shared" si="1"/>
        <v>0.11397359049399707</v>
      </c>
      <c r="Y15" s="13">
        <f t="shared" si="2"/>
        <v>43430955777.489998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5408576644.8500004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5408576644.8500004</v>
      </c>
    </row>
    <row r="17" spans="1:25" ht="19.5" customHeight="1" x14ac:dyDescent="0.3">
      <c r="A17" s="2" t="s">
        <v>26</v>
      </c>
      <c r="B17" s="24">
        <v>7.6700000000000004E-2</v>
      </c>
      <c r="C17" s="25">
        <v>1183457857.52</v>
      </c>
      <c r="D17" s="24">
        <v>6.54E-2</v>
      </c>
      <c r="E17" s="25">
        <v>38158915718.910004</v>
      </c>
      <c r="F17" s="24">
        <v>5.11E-2</v>
      </c>
      <c r="G17" s="25">
        <v>430042624.87</v>
      </c>
      <c r="H17" s="24">
        <v>9.64E-2</v>
      </c>
      <c r="I17" s="25">
        <v>79618151943.080002</v>
      </c>
      <c r="J17" s="24">
        <v>9.0200000000000002E-2</v>
      </c>
      <c r="K17" s="25">
        <v>47327909693.68</v>
      </c>
      <c r="L17" s="15">
        <v>0</v>
      </c>
      <c r="M17" s="18">
        <v>0</v>
      </c>
      <c r="N17" s="24">
        <v>9.0999999999999998E-2</v>
      </c>
      <c r="O17" s="25">
        <v>22564433517.470001</v>
      </c>
      <c r="P17" s="12">
        <f t="shared" si="3"/>
        <v>8.7730424879196703E-2</v>
      </c>
      <c r="Q17" s="13">
        <f t="shared" si="0"/>
        <v>189282911355.53</v>
      </c>
      <c r="R17" s="11">
        <v>6.9400000000000003E-2</v>
      </c>
      <c r="S17" s="18">
        <v>5278202477.3599997</v>
      </c>
      <c r="T17" s="15">
        <v>0</v>
      </c>
      <c r="U17" s="18">
        <v>0</v>
      </c>
      <c r="V17" s="11">
        <v>7.5499999999999998E-2</v>
      </c>
      <c r="W17" s="17">
        <v>21610845082.07</v>
      </c>
      <c r="X17" s="12">
        <f>+(P17*Q17+R17*S17+T17*U17+V17*W17)/Y17</f>
        <v>8.6060173505369389E-2</v>
      </c>
      <c r="Y17" s="13">
        <f t="shared" si="2"/>
        <v>216171958914.95999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0.11310000000000001</v>
      </c>
      <c r="E18" s="25">
        <v>101023512.27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3"/>
        <v>0.11310000000000001</v>
      </c>
      <c r="Q18" s="13">
        <f t="shared" si="0"/>
        <v>101023512.27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0.11310000000000001</v>
      </c>
      <c r="Y18" s="13">
        <f t="shared" si="2"/>
        <v>101023512.27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7.5200000000000003E-2</v>
      </c>
      <c r="C20" s="18">
        <v>2539179139.3000002</v>
      </c>
      <c r="D20" s="11">
        <v>0.12909999999999999</v>
      </c>
      <c r="E20" s="18">
        <v>12776393118.639999</v>
      </c>
      <c r="F20" s="11">
        <v>9.5100000000000004E-2</v>
      </c>
      <c r="G20" s="18">
        <v>2758621627.5300002</v>
      </c>
      <c r="H20" s="11">
        <v>0.1089</v>
      </c>
      <c r="I20" s="18">
        <v>82794487485.589996</v>
      </c>
      <c r="J20" s="11">
        <v>7.3999999999999996E-2</v>
      </c>
      <c r="K20" s="18">
        <v>3232647686.9499998</v>
      </c>
      <c r="L20" s="11">
        <v>8.1699999999999995E-2</v>
      </c>
      <c r="M20" s="18">
        <v>5249608576.5299997</v>
      </c>
      <c r="N20" s="11">
        <v>0.11119999999999999</v>
      </c>
      <c r="O20" s="17">
        <v>69360151764.539993</v>
      </c>
      <c r="P20" s="12">
        <f t="shared" si="3"/>
        <v>0.1091146672440612</v>
      </c>
      <c r="Q20" s="13">
        <f t="shared" si="0"/>
        <v>178711089399.07999</v>
      </c>
      <c r="R20" s="14">
        <v>0.11119999999999999</v>
      </c>
      <c r="S20" s="17">
        <v>668919312.75999999</v>
      </c>
      <c r="T20" s="14">
        <v>0.1237</v>
      </c>
      <c r="U20" s="17">
        <v>8531737425.8199997</v>
      </c>
      <c r="V20" s="14">
        <v>7.3800000000000004E-2</v>
      </c>
      <c r="W20" s="17">
        <v>287009032.48000002</v>
      </c>
      <c r="X20" s="12">
        <f t="shared" si="1"/>
        <v>0.10972942965369131</v>
      </c>
      <c r="Y20" s="13">
        <f t="shared" si="2"/>
        <v>188198755170.14001</v>
      </c>
    </row>
    <row r="21" spans="1:25" ht="30.6" x14ac:dyDescent="0.3">
      <c r="A21" s="2" t="s">
        <v>30</v>
      </c>
      <c r="B21" s="11">
        <v>0.1139</v>
      </c>
      <c r="C21" s="18">
        <v>100003120.51000001</v>
      </c>
      <c r="D21" s="11">
        <v>0.1139</v>
      </c>
      <c r="E21" s="18">
        <v>2162911784.7199998</v>
      </c>
      <c r="F21" s="11">
        <v>0.1139</v>
      </c>
      <c r="G21" s="18">
        <v>37648690.990000002</v>
      </c>
      <c r="H21" s="11">
        <v>0.1139</v>
      </c>
      <c r="I21" s="18">
        <v>3292215300.7600002</v>
      </c>
      <c r="J21" s="11">
        <v>0.1139</v>
      </c>
      <c r="K21" s="18">
        <v>3064205228.6599998</v>
      </c>
      <c r="L21" s="15">
        <v>0</v>
      </c>
      <c r="M21" s="18">
        <v>0</v>
      </c>
      <c r="N21" s="11">
        <v>0.1139</v>
      </c>
      <c r="O21" s="17">
        <v>1568524718.28</v>
      </c>
      <c r="P21" s="12">
        <f t="shared" si="3"/>
        <v>0.1139</v>
      </c>
      <c r="Q21" s="13">
        <f t="shared" si="0"/>
        <v>10225508843.92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0.1139</v>
      </c>
      <c r="Y21" s="13">
        <f t="shared" si="2"/>
        <v>10225508843.92</v>
      </c>
    </row>
    <row r="22" spans="1:25" ht="28.8" x14ac:dyDescent="0.3">
      <c r="A22" s="2" t="s">
        <v>31</v>
      </c>
      <c r="B22" s="11">
        <v>0.1179</v>
      </c>
      <c r="C22" s="17">
        <v>1808136813.8</v>
      </c>
      <c r="D22" s="14">
        <v>9.5600000000000004E-2</v>
      </c>
      <c r="E22" s="17">
        <v>26922176374.740002</v>
      </c>
      <c r="F22" s="14">
        <v>9.2499999999999999E-2</v>
      </c>
      <c r="G22" s="17">
        <v>45036601.859999999</v>
      </c>
      <c r="H22" s="11">
        <v>0.11169999999999999</v>
      </c>
      <c r="I22" s="18">
        <v>6991369847.3500004</v>
      </c>
      <c r="J22" s="14">
        <v>0.1148</v>
      </c>
      <c r="K22" s="17">
        <v>3888227334.04</v>
      </c>
      <c r="L22" s="15">
        <v>0</v>
      </c>
      <c r="M22" s="18">
        <v>0</v>
      </c>
      <c r="N22" s="14">
        <v>0.1149</v>
      </c>
      <c r="O22" s="17">
        <v>3329353923.9400001</v>
      </c>
      <c r="P22" s="12">
        <f t="shared" si="3"/>
        <v>0.1023851141345163</v>
      </c>
      <c r="Q22" s="13">
        <f t="shared" si="0"/>
        <v>42984300895.730003</v>
      </c>
      <c r="R22" s="14">
        <v>5.0500000000000003E-2</v>
      </c>
      <c r="S22" s="17">
        <v>100845579.42</v>
      </c>
      <c r="T22" s="15">
        <v>0</v>
      </c>
      <c r="U22" s="18">
        <v>0</v>
      </c>
      <c r="V22" s="14">
        <v>0.1147</v>
      </c>
      <c r="W22" s="17">
        <v>4072905293.5100002</v>
      </c>
      <c r="X22" s="12">
        <f t="shared" si="1"/>
        <v>0.10333776119577992</v>
      </c>
      <c r="Y22" s="13">
        <f t="shared" si="2"/>
        <v>47158051768.660004</v>
      </c>
    </row>
    <row r="23" spans="1:25" ht="16.5" customHeight="1" x14ac:dyDescent="0.3">
      <c r="A23" s="1" t="s">
        <v>32</v>
      </c>
      <c r="B23" s="16">
        <f>+SUMPRODUCT(C10:C22,B10:B22)/C23</f>
        <v>7.3847992620102332E-2</v>
      </c>
      <c r="C23" s="5">
        <f>+SUM(C10:C22)</f>
        <v>23419505363.75</v>
      </c>
      <c r="D23" s="16">
        <f>+SUMPRODUCT(E10:E22,D10:D22)/E23</f>
        <v>7.6114575540985011E-2</v>
      </c>
      <c r="E23" s="5">
        <f>+SUM(E10:E22)</f>
        <v>274376119072.97</v>
      </c>
      <c r="F23" s="16">
        <f>+SUMPRODUCT(G10:G22,F10:F22)/G23</f>
        <v>8.0201070858037293E-2</v>
      </c>
      <c r="G23" s="5">
        <f>+SUM(G10:G22)</f>
        <v>12155984011.520002</v>
      </c>
      <c r="H23" s="16">
        <f>+SUMPRODUCT(I10:I22,H10:H22)/I23</f>
        <v>8.7043419870545674E-2</v>
      </c>
      <c r="I23" s="5">
        <f>+SUM(I10:I22)</f>
        <v>398467166822.16992</v>
      </c>
      <c r="J23" s="16">
        <f>+SUMPRODUCT(K10:K22,J10:J22)/K23</f>
        <v>7.9550637458909279E-2</v>
      </c>
      <c r="K23" s="5">
        <f>+SUM(K10:K22)</f>
        <v>206429669535.84003</v>
      </c>
      <c r="L23" s="16">
        <f>+SUMPRODUCT(M10:M22,L10:L22)/M23</f>
        <v>8.8715926996813882E-2</v>
      </c>
      <c r="M23" s="5">
        <f>+SUM(M10:M22)</f>
        <v>10540793975.52</v>
      </c>
      <c r="N23" s="16">
        <f>+SUMPRODUCT(O10:O22,N10:N22)/O23</f>
        <v>8.6581977713775529E-2</v>
      </c>
      <c r="O23" s="5">
        <f>+SUM(O10:O22)</f>
        <v>256169002732.42996</v>
      </c>
      <c r="P23" s="16">
        <f>+SUMPRODUCT(P10:P22,Q10:Q22)/Q23</f>
        <v>8.2779448953358384E-2</v>
      </c>
      <c r="Q23" s="5">
        <f>+SUM(Q10:Q22)</f>
        <v>1181558241514.2</v>
      </c>
      <c r="R23" s="16">
        <f>+SUMPRODUCT(S10:S22,R10:R22)/S23</f>
        <v>7.0904269760021441E-2</v>
      </c>
      <c r="S23" s="5">
        <f>+SUM(S10:S22)</f>
        <v>22226242335.789997</v>
      </c>
      <c r="T23" s="16">
        <f>+SUMPRODUCT(U10:U22,T10:T22)/U23</f>
        <v>0.10351839636477857</v>
      </c>
      <c r="U23" s="5">
        <f>+SUM(U10:U22)</f>
        <v>28502232882.869999</v>
      </c>
      <c r="V23" s="16">
        <f>+SUMPRODUCT(W10:W22,V10:V22)/W23</f>
        <v>7.1917535479498446E-2</v>
      </c>
      <c r="W23" s="5">
        <f>+SUM(W10:W22)</f>
        <v>87592733640.769989</v>
      </c>
      <c r="X23" s="16">
        <f>+SUMPRODUCT(X10:X22,Y10:Y22)/Y23</f>
        <v>8.2306482278080365E-2</v>
      </c>
      <c r="Y23" s="5">
        <f>SUM(Y10:Y22)</f>
        <v>1319879450373.6296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2C26-E70E-4BC9-8C5C-DDCE234191DD}">
  <dimension ref="A1:Y31"/>
  <sheetViews>
    <sheetView showGridLines="0"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A3" sqref="A3:W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0" si="0">+((B10*C10)+(D10*E10)+(F10*G10)+(H10*I10)+(J10*K10)+(L10*M10)+(N10*O10))/Q10</f>
        <v>5.8625273592109076E-2</v>
      </c>
      <c r="Q10" s="13">
        <f t="shared" ref="Q10:Q20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6.0499999999999998E-2</v>
      </c>
      <c r="C11" s="25">
        <v>15035048326.07</v>
      </c>
      <c r="D11" s="24">
        <v>6.6799999999999998E-2</v>
      </c>
      <c r="E11" s="25">
        <v>164092245696.17999</v>
      </c>
      <c r="F11" s="24">
        <v>5.5E-2</v>
      </c>
      <c r="G11" s="25">
        <v>5705280117.0699997</v>
      </c>
      <c r="H11" s="24">
        <v>6.7199999999999996E-2</v>
      </c>
      <c r="I11" s="25">
        <v>215048014958.66</v>
      </c>
      <c r="J11" s="24">
        <v>6.9900000000000004E-2</v>
      </c>
      <c r="K11" s="25">
        <v>128613704568.34</v>
      </c>
      <c r="L11" s="24">
        <v>7.7200000000000005E-2</v>
      </c>
      <c r="M11" s="25">
        <v>2774451566.0100002</v>
      </c>
      <c r="N11" s="24">
        <v>7.0499999999999993E-2</v>
      </c>
      <c r="O11" s="25">
        <v>160320528458.37</v>
      </c>
      <c r="P11" s="12">
        <f t="shared" si="0"/>
        <v>6.8166011399874077E-2</v>
      </c>
      <c r="Q11" s="13">
        <f t="shared" si="1"/>
        <v>691589273690.69995</v>
      </c>
      <c r="R11" s="11">
        <v>6.4799999999999996E-2</v>
      </c>
      <c r="S11" s="18">
        <v>14262968764.959999</v>
      </c>
      <c r="T11" s="11">
        <v>6.9800000000000001E-2</v>
      </c>
      <c r="U11" s="18">
        <v>12456818841.85</v>
      </c>
      <c r="V11" s="11">
        <v>6.4500000000000002E-2</v>
      </c>
      <c r="W11" s="17">
        <v>54606184334.779999</v>
      </c>
      <c r="X11" s="12">
        <f t="shared" ref="X11:X22" si="2">+(P11*Q11+R11*S11+T11*U11+V11*W11)/Y11</f>
        <v>6.7871228872242562E-2</v>
      </c>
      <c r="Y11" s="13">
        <f t="shared" ref="Y11:Y22" si="3">+SUM(Q11+S11+U11+W11)</f>
        <v>772915245632.28992</v>
      </c>
    </row>
    <row r="12" spans="1:25" ht="16.2" x14ac:dyDescent="0.3">
      <c r="A12" s="2" t="s">
        <v>21</v>
      </c>
      <c r="B12" s="24">
        <v>0.1116</v>
      </c>
      <c r="C12" s="25">
        <v>1101923410.8199999</v>
      </c>
      <c r="D12" s="24">
        <v>0.10150000000000001</v>
      </c>
      <c r="E12" s="25">
        <v>15692152854.68</v>
      </c>
      <c r="F12" s="24">
        <v>9.9500000000000005E-2</v>
      </c>
      <c r="G12" s="25">
        <v>679965991.91999996</v>
      </c>
      <c r="H12" s="24">
        <v>0.1018</v>
      </c>
      <c r="I12" s="25">
        <v>26131153641.049999</v>
      </c>
      <c r="J12" s="24">
        <v>0.10150000000000001</v>
      </c>
      <c r="K12" s="25">
        <v>9530944654.4500008</v>
      </c>
      <c r="L12" s="24">
        <v>0.1</v>
      </c>
      <c r="M12" s="25">
        <v>48074811.780000001</v>
      </c>
      <c r="N12" s="24">
        <v>0.1017</v>
      </c>
      <c r="O12" s="25">
        <v>19843856975.240002</v>
      </c>
      <c r="P12" s="12">
        <f t="shared" si="0"/>
        <v>0.10179448264271619</v>
      </c>
      <c r="Q12" s="13">
        <f t="shared" si="1"/>
        <v>73028072339.940002</v>
      </c>
      <c r="R12" s="11">
        <v>0.1037</v>
      </c>
      <c r="S12" s="18">
        <v>671018467</v>
      </c>
      <c r="T12" s="11">
        <v>9.5299999999999996E-2</v>
      </c>
      <c r="U12" s="18">
        <v>360436325.50999999</v>
      </c>
      <c r="V12" s="11">
        <v>0.10249999999999999</v>
      </c>
      <c r="W12" s="17">
        <v>3971778810.5700002</v>
      </c>
      <c r="X12" s="12">
        <f t="shared" si="2"/>
        <v>0.10181678072866027</v>
      </c>
      <c r="Y12" s="13">
        <f t="shared" si="3"/>
        <v>78031305943.020004</v>
      </c>
    </row>
    <row r="13" spans="1:25" x14ac:dyDescent="0.3">
      <c r="A13" s="2" t="s">
        <v>22</v>
      </c>
      <c r="B13" s="24">
        <v>0.1011</v>
      </c>
      <c r="C13" s="25">
        <v>1694640134.1800001</v>
      </c>
      <c r="D13" s="24">
        <v>0.1459</v>
      </c>
      <c r="E13" s="25">
        <v>5185599374.4300003</v>
      </c>
      <c r="F13" s="24">
        <v>0.1091</v>
      </c>
      <c r="G13" s="25">
        <v>1459239728.97</v>
      </c>
      <c r="H13" s="24">
        <v>0.10489999999999999</v>
      </c>
      <c r="I13" s="25">
        <v>8769072876.8700008</v>
      </c>
      <c r="J13" s="24">
        <v>0.1318</v>
      </c>
      <c r="K13" s="25">
        <v>4234855483.3600001</v>
      </c>
      <c r="L13" s="15">
        <v>0</v>
      </c>
      <c r="M13" s="18">
        <v>0</v>
      </c>
      <c r="N13" s="24">
        <v>6.2300000000000001E-2</v>
      </c>
      <c r="O13" s="25">
        <v>4967636643.8900003</v>
      </c>
      <c r="P13" s="12">
        <f t="shared" si="0"/>
        <v>0.10925539688669864</v>
      </c>
      <c r="Q13" s="13">
        <f t="shared" si="1"/>
        <v>26311044241.700001</v>
      </c>
      <c r="R13" s="11">
        <v>8.8599999999999998E-2</v>
      </c>
      <c r="S13" s="18">
        <v>134958981.06999999</v>
      </c>
      <c r="T13" s="11">
        <v>8.4000000000000005E-2</v>
      </c>
      <c r="U13" s="18">
        <v>1000827965.96</v>
      </c>
      <c r="V13" s="11">
        <v>7.51E-2</v>
      </c>
      <c r="W13" s="17">
        <v>1293771018.48</v>
      </c>
      <c r="X13" s="12">
        <f t="shared" si="2"/>
        <v>0.106741420286319</v>
      </c>
      <c r="Y13" s="13">
        <f t="shared" si="3"/>
        <v>28740602207.209999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7885546261.1999998</v>
      </c>
      <c r="F14" s="15">
        <v>0</v>
      </c>
      <c r="G14" s="18">
        <v>0</v>
      </c>
      <c r="H14" s="24">
        <v>8.7300000000000003E-2</v>
      </c>
      <c r="I14" s="25">
        <v>666947808.79999995</v>
      </c>
      <c r="J14" s="24">
        <v>0.10290000000000001</v>
      </c>
      <c r="K14" s="25">
        <v>2049800213.48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8.9126020745578988E-2</v>
      </c>
      <c r="Q14" s="13">
        <f t="shared" si="1"/>
        <v>10602294283.48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8.9126020745578988E-2</v>
      </c>
      <c r="Y14" s="13">
        <f t="shared" si="3"/>
        <v>10602294283.48</v>
      </c>
    </row>
    <row r="15" spans="1:25" ht="16.2" x14ac:dyDescent="0.3">
      <c r="A15" s="2" t="s">
        <v>24</v>
      </c>
      <c r="B15" s="24">
        <v>0.10680000000000001</v>
      </c>
      <c r="C15" s="25">
        <v>481195327.77999997</v>
      </c>
      <c r="D15" s="24">
        <v>8.8900000000000007E-2</v>
      </c>
      <c r="E15" s="25">
        <v>4777720685.6300001</v>
      </c>
      <c r="F15" s="24">
        <v>9.6100000000000005E-2</v>
      </c>
      <c r="G15" s="25">
        <v>1332096656.8900001</v>
      </c>
      <c r="H15" s="24">
        <v>0.10059999999999999</v>
      </c>
      <c r="I15" s="25">
        <v>20382901809.869999</v>
      </c>
      <c r="J15" s="24">
        <v>7.3899999999999993E-2</v>
      </c>
      <c r="K15" s="25">
        <v>1947187108.0799999</v>
      </c>
      <c r="L15" s="24">
        <v>0.1143</v>
      </c>
      <c r="M15" s="25">
        <v>2713233446.75</v>
      </c>
      <c r="N15" s="24">
        <v>9.9699999999999997E-2</v>
      </c>
      <c r="O15" s="25">
        <v>13794821886.110001</v>
      </c>
      <c r="P15" s="12">
        <f t="shared" si="0"/>
        <v>9.870376641243872E-2</v>
      </c>
      <c r="Q15" s="13">
        <f t="shared" si="1"/>
        <v>45429156921.110001</v>
      </c>
      <c r="R15" s="11">
        <v>9.1499999999999998E-2</v>
      </c>
      <c r="S15" s="18">
        <v>1185820239.0899999</v>
      </c>
      <c r="T15" s="11">
        <v>0.12620000000000001</v>
      </c>
      <c r="U15" s="18">
        <v>1267990418.1199999</v>
      </c>
      <c r="V15" s="11">
        <v>9.9000000000000005E-2</v>
      </c>
      <c r="W15" s="17">
        <v>1441323914.3399999</v>
      </c>
      <c r="X15" s="12">
        <f t="shared" si="2"/>
        <v>9.924608656460622E-2</v>
      </c>
      <c r="Y15" s="13">
        <f t="shared" si="3"/>
        <v>49324291492.659996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11">
        <v>0.14729999999999999</v>
      </c>
      <c r="U16" s="18">
        <v>5467847579.6300001</v>
      </c>
      <c r="V16" s="15">
        <v>0</v>
      </c>
      <c r="W16" s="18">
        <v>0</v>
      </c>
      <c r="X16" s="12">
        <f>+(P16*Q16+R16*S16+T16*U16+V16*W16)/Y16</f>
        <v>0.14729999999999999</v>
      </c>
      <c r="Y16" s="13">
        <f t="shared" si="3"/>
        <v>5467847579.6300001</v>
      </c>
    </row>
    <row r="17" spans="1:25" ht="19.5" customHeight="1" x14ac:dyDescent="0.3">
      <c r="A17" s="2" t="s">
        <v>26</v>
      </c>
      <c r="B17" s="24">
        <v>7.9799999999999996E-2</v>
      </c>
      <c r="C17" s="25">
        <v>1207073580.8299999</v>
      </c>
      <c r="D17" s="24">
        <v>8.5400000000000004E-2</v>
      </c>
      <c r="E17" s="25">
        <v>40341181408.93</v>
      </c>
      <c r="F17" s="24">
        <v>6.25E-2</v>
      </c>
      <c r="G17" s="25">
        <v>436563280.43000001</v>
      </c>
      <c r="H17" s="24">
        <v>0.10299999999999999</v>
      </c>
      <c r="I17" s="25">
        <v>80548825180.350006</v>
      </c>
      <c r="J17" s="24">
        <v>9.9199999999999997E-2</v>
      </c>
      <c r="K17" s="25">
        <v>51195976949.919998</v>
      </c>
      <c r="L17" s="15">
        <v>0</v>
      </c>
      <c r="M17" s="18">
        <v>0</v>
      </c>
      <c r="N17" s="24">
        <v>9.6799999999999997E-2</v>
      </c>
      <c r="O17" s="25">
        <v>23220331630.150002</v>
      </c>
      <c r="P17" s="12">
        <f t="shared" si="0"/>
        <v>9.744427140009454E-2</v>
      </c>
      <c r="Q17" s="13">
        <f t="shared" si="1"/>
        <v>196949952030.61002</v>
      </c>
      <c r="R17" s="11">
        <v>6.9800000000000001E-2</v>
      </c>
      <c r="S17" s="18">
        <v>5352990782.5600004</v>
      </c>
      <c r="T17" s="15">
        <v>0</v>
      </c>
      <c r="U17" s="18">
        <v>0</v>
      </c>
      <c r="V17" s="11">
        <v>7.7399999999999997E-2</v>
      </c>
      <c r="W17" s="17">
        <v>23184460026.299999</v>
      </c>
      <c r="X17" s="12">
        <f>+(P17*Q17+R17*S17+T17*U17+V17*W17)/Y17</f>
        <v>9.4727067993998812E-2</v>
      </c>
      <c r="Y17" s="13">
        <f t="shared" si="3"/>
        <v>225487402839.47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0.1101</v>
      </c>
      <c r="E18" s="25">
        <v>101779685.68000001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0.11010000000000002</v>
      </c>
      <c r="Q18" s="13">
        <f t="shared" si="1"/>
        <v>101779685.68000001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0.11010000000000002</v>
      </c>
      <c r="Y18" s="13">
        <f t="shared" si="3"/>
        <v>101779685.68000001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11">
        <v>7.46E-2</v>
      </c>
      <c r="C20" s="18">
        <v>2483463114.8400002</v>
      </c>
      <c r="D20" s="11">
        <v>0.12809999999999999</v>
      </c>
      <c r="E20" s="18">
        <v>12251611699.93</v>
      </c>
      <c r="F20" s="11">
        <v>9.4700000000000006E-2</v>
      </c>
      <c r="G20" s="18">
        <v>2755955135.1999998</v>
      </c>
      <c r="H20" s="11">
        <v>0.1138</v>
      </c>
      <c r="I20" s="18">
        <v>43547143006.699997</v>
      </c>
      <c r="J20" s="11">
        <v>7.3999999999999996E-2</v>
      </c>
      <c r="K20" s="18">
        <v>3164348984.3600001</v>
      </c>
      <c r="L20" s="11">
        <v>8.2000000000000003E-2</v>
      </c>
      <c r="M20" s="18">
        <v>5094673856.0699997</v>
      </c>
      <c r="N20" s="11">
        <v>0.11650000000000001</v>
      </c>
      <c r="O20" s="17">
        <v>33167230964.98</v>
      </c>
      <c r="P20" s="12">
        <f t="shared" si="0"/>
        <v>0.11210972904506354</v>
      </c>
      <c r="Q20" s="13">
        <f t="shared" si="1"/>
        <v>102464426762.08</v>
      </c>
      <c r="R20" s="14">
        <v>0.11</v>
      </c>
      <c r="S20" s="17">
        <v>653195600</v>
      </c>
      <c r="T20" s="14">
        <v>0.1237</v>
      </c>
      <c r="U20" s="17">
        <v>8160938462.8000002</v>
      </c>
      <c r="V20" s="14">
        <v>7.3800000000000004E-2</v>
      </c>
      <c r="W20" s="17">
        <v>288636915.38</v>
      </c>
      <c r="X20" s="12">
        <f t="shared" si="2"/>
        <v>0.11284607289831361</v>
      </c>
      <c r="Y20" s="13">
        <f t="shared" si="3"/>
        <v>111567197740.26001</v>
      </c>
    </row>
    <row r="21" spans="1:25" ht="30.6" x14ac:dyDescent="0.3">
      <c r="A21" s="2" t="s">
        <v>30</v>
      </c>
      <c r="B21" s="11">
        <v>0.1268</v>
      </c>
      <c r="C21" s="18">
        <v>100002908.39</v>
      </c>
      <c r="D21" s="11">
        <v>0.1268</v>
      </c>
      <c r="E21" s="18">
        <v>2162907196.9699998</v>
      </c>
      <c r="F21" s="11">
        <v>0.1268</v>
      </c>
      <c r="G21" s="18">
        <v>37648611.140000001</v>
      </c>
      <c r="H21" s="11">
        <v>0.1268</v>
      </c>
      <c r="I21" s="18">
        <v>3292208317.6500001</v>
      </c>
      <c r="J21" s="11">
        <v>0.1268</v>
      </c>
      <c r="K21" s="18">
        <v>3064198729.1900001</v>
      </c>
      <c r="L21" s="15">
        <v>0</v>
      </c>
      <c r="M21" s="18">
        <v>0</v>
      </c>
      <c r="N21" s="11">
        <v>0.1268</v>
      </c>
      <c r="O21" s="17">
        <v>1568521391.28</v>
      </c>
      <c r="P21" s="12">
        <f t="shared" ref="P21:P22" si="4">+((B21*C21)+(D21*E21)+(F21*G21)+(H21*I21)+(J21*K21)+(L21*M21)+(N21*O21))/Q21</f>
        <v>0.1268</v>
      </c>
      <c r="Q21" s="13">
        <f t="shared" ref="Q21:Q22" si="5">+SUM(C21,E21,G21,I21,K21,M21,O21)</f>
        <v>10225487154.620001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0.1268</v>
      </c>
      <c r="Y21" s="13">
        <f t="shared" si="3"/>
        <v>10225487154.620001</v>
      </c>
    </row>
    <row r="22" spans="1:25" ht="28.8" x14ac:dyDescent="0.3">
      <c r="A22" s="2" t="s">
        <v>31</v>
      </c>
      <c r="B22" s="11">
        <v>0.1179</v>
      </c>
      <c r="C22" s="17">
        <v>1817707592.1400001</v>
      </c>
      <c r="D22" s="14">
        <v>9.5600000000000004E-2</v>
      </c>
      <c r="E22" s="17">
        <v>26910104987.189999</v>
      </c>
      <c r="F22" s="14">
        <v>9.2499999999999999E-2</v>
      </c>
      <c r="G22" s="17">
        <v>45320677.340000004</v>
      </c>
      <c r="H22" s="11">
        <v>0.11169999999999999</v>
      </c>
      <c r="I22" s="18">
        <v>7062727402.1300001</v>
      </c>
      <c r="J22" s="14">
        <v>0.1148</v>
      </c>
      <c r="K22" s="17">
        <v>3896281931.8899999</v>
      </c>
      <c r="L22" s="15">
        <v>0</v>
      </c>
      <c r="M22" s="18">
        <v>0</v>
      </c>
      <c r="N22" s="11">
        <v>0.1149</v>
      </c>
      <c r="O22" s="17">
        <v>3358523264.7199998</v>
      </c>
      <c r="P22" s="12">
        <f t="shared" si="4"/>
        <v>0.10241661335812864</v>
      </c>
      <c r="Q22" s="13">
        <f t="shared" si="5"/>
        <v>43090665855.409996</v>
      </c>
      <c r="R22" s="14">
        <v>5.0500000000000003E-2</v>
      </c>
      <c r="S22" s="17">
        <v>100240700.58</v>
      </c>
      <c r="T22" s="15">
        <v>0</v>
      </c>
      <c r="U22" s="18">
        <v>0</v>
      </c>
      <c r="V22" s="14">
        <v>0.11459999999999999</v>
      </c>
      <c r="W22" s="17">
        <v>4013517949.04</v>
      </c>
      <c r="X22" s="12">
        <f t="shared" si="2"/>
        <v>0.10334224869275344</v>
      </c>
      <c r="Y22" s="13">
        <f t="shared" si="3"/>
        <v>47204424505.029999</v>
      </c>
    </row>
    <row r="23" spans="1:25" ht="16.5" customHeight="1" x14ac:dyDescent="0.3">
      <c r="A23" s="1" t="s">
        <v>32</v>
      </c>
      <c r="B23" s="16">
        <f>+SUMPRODUCT(C10:C22,B10:B22)/C23</f>
        <v>7.3736486127156178E-2</v>
      </c>
      <c r="C23" s="5">
        <f>+SUM(C10:C22)</f>
        <v>23923774822.569996</v>
      </c>
      <c r="D23" s="16">
        <f>+SUMPRODUCT(E10:E22,D10:D22)/E23</f>
        <v>7.9654878611832847E-2</v>
      </c>
      <c r="E23" s="5">
        <f>+SUM(E10:E22)</f>
        <v>280663274260.70996</v>
      </c>
      <c r="F23" s="16">
        <f>+SUMPRODUCT(G10:G22,F10:F22)/G23</f>
        <v>7.7554257135868609E-2</v>
      </c>
      <c r="G23" s="5">
        <f>+SUM(G10:G22)</f>
        <v>12462680030.079998</v>
      </c>
      <c r="H23" s="16">
        <f>+SUMPRODUCT(I10:I22,H10:H22)/I23</f>
        <v>8.5333916759375933E-2</v>
      </c>
      <c r="I23" s="5">
        <f>+SUM(I10:I22)</f>
        <v>405448995002.08002</v>
      </c>
      <c r="J23" s="16">
        <f>+SUMPRODUCT(K10:K22,J10:J22)/K23</f>
        <v>8.1808213223779194E-2</v>
      </c>
      <c r="K23" s="5">
        <f>+SUM(K10:K22)</f>
        <v>208930438037.40997</v>
      </c>
      <c r="L23" s="16">
        <f>+SUMPRODUCT(M10:M22,L10:L22)/M23</f>
        <v>8.9072657775228478E-2</v>
      </c>
      <c r="M23" s="5">
        <f>+SUM(M10:M22)</f>
        <v>10630433680.610001</v>
      </c>
      <c r="N23" s="16">
        <f>+SUMPRODUCT(O10:O22,N10:N22)/O23</f>
        <v>8.3278315783141543E-2</v>
      </c>
      <c r="O23" s="5">
        <f>+SUM(O10:O22)</f>
        <v>261474590629.08002</v>
      </c>
      <c r="P23" s="16">
        <f>+SUMPRODUCT(P10:P22,Q10:Q22)/Q23</f>
        <v>8.2672856546726292E-2</v>
      </c>
      <c r="Q23" s="5">
        <f>+SUM(Q10:Q22)</f>
        <v>1203534186462.5398</v>
      </c>
      <c r="R23" s="16">
        <f>+SUMPRODUCT(S10:S22,R10:R22)/S23</f>
        <v>6.9980045301755764E-2</v>
      </c>
      <c r="S23" s="5">
        <f>+SUM(S10:S22)</f>
        <v>22361193535.260002</v>
      </c>
      <c r="T23" s="16">
        <f>+SUMPRODUCT(U10:U22,T10:T22)/U23</f>
        <v>0.10318164056070442</v>
      </c>
      <c r="U23" s="5">
        <f>+SUM(U10:U22)</f>
        <v>28714886754.470001</v>
      </c>
      <c r="V23" s="16">
        <f>+SUMPRODUCT(W10:W22,V10:V22)/W23</f>
        <v>7.2576700347677547E-2</v>
      </c>
      <c r="W23" s="5">
        <f>+SUM(W10:W22)</f>
        <v>88799672968.889999</v>
      </c>
      <c r="X23" s="16">
        <f>+SUMPRODUCT(X10:X22,Y10:Y22)/Y23</f>
        <v>8.2232593042971674E-2</v>
      </c>
      <c r="Y23" s="5">
        <f>SUM(Y10:Y22)</f>
        <v>1343409939721.1602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E82B-85AB-45D3-BA1F-1EF88AD65477}">
  <dimension ref="A1:Y31"/>
  <sheetViews>
    <sheetView showGridLines="0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S25" sqref="S25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4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2" si="0">+((B10*C10)+(D10*E10)+(F10*G10)+(H10*I10)+(J10*K10)+(L10*M10)+(N10*O10))/Q10</f>
        <v>5.8625273592109076E-2</v>
      </c>
      <c r="Q10" s="13">
        <f t="shared" ref="Q10:Q22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22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5.9700000000000003E-2</v>
      </c>
      <c r="C11" s="25">
        <v>15257240291.969999</v>
      </c>
      <c r="D11" s="24">
        <v>6.7599999999999993E-2</v>
      </c>
      <c r="E11" s="25">
        <v>179684076644.29999</v>
      </c>
      <c r="F11" s="24">
        <v>5.6500000000000002E-2</v>
      </c>
      <c r="G11" s="25">
        <v>6040459327.4700003</v>
      </c>
      <c r="H11" s="24">
        <v>6.7400000000000002E-2</v>
      </c>
      <c r="I11" s="25">
        <v>215661684487.89001</v>
      </c>
      <c r="J11" s="24">
        <v>6.8599999999999994E-2</v>
      </c>
      <c r="K11" s="25">
        <v>129174011350.3</v>
      </c>
      <c r="L11" s="24">
        <v>8.1699999999999995E-2</v>
      </c>
      <c r="M11" s="25">
        <v>3418433201.4400001</v>
      </c>
      <c r="N11" s="24">
        <v>7.1099999999999997E-2</v>
      </c>
      <c r="O11" s="25">
        <v>161846831360.01001</v>
      </c>
      <c r="P11" s="12">
        <f t="shared" si="0"/>
        <v>6.832160969329576E-2</v>
      </c>
      <c r="Q11" s="13">
        <f t="shared" si="1"/>
        <v>711082736663.38</v>
      </c>
      <c r="R11" s="21">
        <v>6.5000000000000002E-2</v>
      </c>
      <c r="S11" s="22">
        <v>14340820887.030001</v>
      </c>
      <c r="T11" s="21">
        <v>6.9500000000000006E-2</v>
      </c>
      <c r="U11" s="22">
        <v>12649120047.26</v>
      </c>
      <c r="V11" s="21">
        <v>6.4500000000000002E-2</v>
      </c>
      <c r="W11" s="22">
        <v>54773268330.610001</v>
      </c>
      <c r="X11" s="12">
        <f t="shared" ref="X11:X22" si="2">+(P11*Q11+R11*S11+T11*U11+V11*W11)/Y11</f>
        <v>6.8016315753602979E-2</v>
      </c>
      <c r="Y11" s="13">
        <f t="shared" ref="Y11:Y22" si="3">+SUM(Q11+S11+U11+W11)</f>
        <v>792845945928.28003</v>
      </c>
    </row>
    <row r="12" spans="1:25" ht="16.2" x14ac:dyDescent="0.3">
      <c r="A12" s="2" t="s">
        <v>21</v>
      </c>
      <c r="B12" s="24">
        <v>0.1115</v>
      </c>
      <c r="C12" s="25">
        <v>1115250357.5599999</v>
      </c>
      <c r="D12" s="24">
        <v>0.1016</v>
      </c>
      <c r="E12" s="25">
        <v>15856470660.83</v>
      </c>
      <c r="F12" s="24">
        <v>9.98E-2</v>
      </c>
      <c r="G12" s="25">
        <v>692513826.29999995</v>
      </c>
      <c r="H12" s="24">
        <v>0.1016</v>
      </c>
      <c r="I12" s="25">
        <v>26206823701.610001</v>
      </c>
      <c r="J12" s="24">
        <v>0.1013</v>
      </c>
      <c r="K12" s="25">
        <v>9805347928.5499992</v>
      </c>
      <c r="L12" s="24">
        <v>0.1</v>
      </c>
      <c r="M12" s="25">
        <v>48524864.43</v>
      </c>
      <c r="N12" s="24">
        <v>0.1013</v>
      </c>
      <c r="O12" s="25">
        <v>20143484767.59</v>
      </c>
      <c r="P12" s="12">
        <f t="shared" si="0"/>
        <v>0.10160991173358196</v>
      </c>
      <c r="Q12" s="13">
        <f t="shared" si="1"/>
        <v>73868416106.87001</v>
      </c>
      <c r="R12" s="21">
        <v>0.1046</v>
      </c>
      <c r="S12" s="22">
        <v>677231840</v>
      </c>
      <c r="T12" s="21">
        <v>9.5299999999999996E-2</v>
      </c>
      <c r="U12" s="22">
        <v>360594837.51999998</v>
      </c>
      <c r="V12" s="21">
        <v>0.1026</v>
      </c>
      <c r="W12" s="22">
        <v>4027807479.27</v>
      </c>
      <c r="X12" s="12">
        <f t="shared" si="2"/>
        <v>0.10165726197462777</v>
      </c>
      <c r="Y12" s="13">
        <f t="shared" si="3"/>
        <v>78934050263.660019</v>
      </c>
    </row>
    <row r="13" spans="1:25" x14ac:dyDescent="0.3">
      <c r="A13" s="2" t="s">
        <v>22</v>
      </c>
      <c r="B13" s="24">
        <v>0.10050000000000001</v>
      </c>
      <c r="C13" s="25">
        <v>1728253320.8</v>
      </c>
      <c r="D13" s="24">
        <v>0.14510000000000001</v>
      </c>
      <c r="E13" s="25">
        <v>5279037825.7700005</v>
      </c>
      <c r="F13" s="24">
        <v>0.1087</v>
      </c>
      <c r="G13" s="25">
        <v>1403028769.8099999</v>
      </c>
      <c r="H13" s="24">
        <v>0.1045</v>
      </c>
      <c r="I13" s="25">
        <v>8959953357.9899998</v>
      </c>
      <c r="J13" s="24">
        <v>0.13250000000000001</v>
      </c>
      <c r="K13" s="25">
        <v>3910059707.3200002</v>
      </c>
      <c r="L13" s="15">
        <v>0</v>
      </c>
      <c r="M13" s="18">
        <v>0</v>
      </c>
      <c r="N13" s="24">
        <v>6.2399999999999997E-2</v>
      </c>
      <c r="O13" s="25">
        <v>5114627662.7200003</v>
      </c>
      <c r="P13" s="12">
        <f t="shared" si="0"/>
        <v>0.10857140180765797</v>
      </c>
      <c r="Q13" s="13">
        <f t="shared" si="1"/>
        <v>26394960644.410004</v>
      </c>
      <c r="R13" s="21">
        <v>8.8999999999999996E-2</v>
      </c>
      <c r="S13" s="22">
        <v>139505382.33000001</v>
      </c>
      <c r="T13" s="21">
        <v>8.3900000000000002E-2</v>
      </c>
      <c r="U13" s="22">
        <v>1017281802.38</v>
      </c>
      <c r="V13" s="21">
        <v>7.3599999999999999E-2</v>
      </c>
      <c r="W13" s="22">
        <v>1214769967.55</v>
      </c>
      <c r="X13" s="12">
        <f t="shared" si="2"/>
        <v>0.10612723066653873</v>
      </c>
      <c r="Y13" s="13">
        <f t="shared" si="3"/>
        <v>28766517796.670006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7942583860.1999998</v>
      </c>
      <c r="F14" s="15">
        <v>0</v>
      </c>
      <c r="G14" s="18">
        <v>0</v>
      </c>
      <c r="H14" s="24">
        <v>8.7300000000000003E-2</v>
      </c>
      <c r="I14" s="25">
        <v>671861388.79999995</v>
      </c>
      <c r="J14" s="24">
        <v>0.10290000000000001</v>
      </c>
      <c r="K14" s="25">
        <v>2067802105.72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8.913009979302472E-2</v>
      </c>
      <c r="Q14" s="13">
        <f t="shared" si="1"/>
        <v>10682247354.719999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8.913009979302472E-2</v>
      </c>
      <c r="Y14" s="13">
        <f t="shared" si="3"/>
        <v>10682247354.719999</v>
      </c>
    </row>
    <row r="15" spans="1:25" ht="16.2" x14ac:dyDescent="0.3">
      <c r="A15" s="2" t="s">
        <v>24</v>
      </c>
      <c r="B15" s="24">
        <v>9.9199999999999997E-2</v>
      </c>
      <c r="C15" s="25">
        <v>425153986.35000002</v>
      </c>
      <c r="D15" s="24">
        <v>5.96E-2</v>
      </c>
      <c r="E15" s="25">
        <v>5647958682.5500002</v>
      </c>
      <c r="F15" s="24">
        <v>9.2499999999999999E-2</v>
      </c>
      <c r="G15" s="25">
        <v>1259577776.5599999</v>
      </c>
      <c r="H15" s="24">
        <v>8.7499999999999994E-2</v>
      </c>
      <c r="I15" s="25">
        <v>18733396601.490002</v>
      </c>
      <c r="J15" s="24">
        <v>6.7199999999999996E-2</v>
      </c>
      <c r="K15" s="25">
        <v>2463928293.96</v>
      </c>
      <c r="L15" s="24">
        <v>0.1108</v>
      </c>
      <c r="M15" s="25">
        <v>2127651430.8499999</v>
      </c>
      <c r="N15" s="24">
        <v>8.3799999999999999E-2</v>
      </c>
      <c r="O15" s="25">
        <v>12759360219.530001</v>
      </c>
      <c r="P15" s="12">
        <f t="shared" si="0"/>
        <v>8.3032652302521659E-2</v>
      </c>
      <c r="Q15" s="13">
        <f t="shared" si="1"/>
        <v>43417026991.290001</v>
      </c>
      <c r="R15" s="21">
        <v>8.6999999999999994E-2</v>
      </c>
      <c r="S15" s="22">
        <v>992831203.23000002</v>
      </c>
      <c r="T15" s="21">
        <v>0.1245</v>
      </c>
      <c r="U15" s="22">
        <v>1356184482.5799999</v>
      </c>
      <c r="V15" s="21">
        <v>7.3700000000000002E-2</v>
      </c>
      <c r="W15" s="22">
        <v>2165083904.9299998</v>
      </c>
      <c r="X15" s="12">
        <f t="shared" si="2"/>
        <v>8.3866563533677163E-2</v>
      </c>
      <c r="Y15" s="13">
        <f t="shared" si="3"/>
        <v>47931126582.030006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21">
        <v>0.14940000000000001</v>
      </c>
      <c r="U16" s="22">
        <v>5223301299.9700003</v>
      </c>
      <c r="V16" s="21">
        <v>0</v>
      </c>
      <c r="W16" s="22">
        <v>0</v>
      </c>
      <c r="X16" s="12">
        <f>+(P16*Q16+R16*S16+T16*U16+V16*W16)/Y16</f>
        <v>0.14940000000000001</v>
      </c>
      <c r="Y16" s="13">
        <f t="shared" si="3"/>
        <v>5223301299.9700003</v>
      </c>
    </row>
    <row r="17" spans="1:25" ht="19.5" customHeight="1" x14ac:dyDescent="0.3">
      <c r="A17" s="2" t="s">
        <v>26</v>
      </c>
      <c r="B17" s="24">
        <v>8.1500000000000003E-2</v>
      </c>
      <c r="C17" s="25">
        <v>1231361786.8599999</v>
      </c>
      <c r="D17" s="24">
        <v>9.7500000000000003E-2</v>
      </c>
      <c r="E17" s="25">
        <v>40983598278.860001</v>
      </c>
      <c r="F17" s="24">
        <v>5.4399999999999997E-2</v>
      </c>
      <c r="G17" s="25">
        <v>436767138.51999998</v>
      </c>
      <c r="H17" s="24">
        <v>9.6799999999999997E-2</v>
      </c>
      <c r="I17" s="25">
        <v>86091332063.139999</v>
      </c>
      <c r="J17" s="24">
        <v>9.9000000000000005E-2</v>
      </c>
      <c r="K17" s="25">
        <v>52910972646.089996</v>
      </c>
      <c r="L17" s="15">
        <v>0</v>
      </c>
      <c r="M17" s="18">
        <v>0</v>
      </c>
      <c r="N17" s="24">
        <v>9.3100000000000002E-2</v>
      </c>
      <c r="O17" s="25">
        <v>23537303667.439999</v>
      </c>
      <c r="P17" s="12">
        <f t="shared" si="0"/>
        <v>9.6900617664856137E-2</v>
      </c>
      <c r="Q17" s="13">
        <f t="shared" si="1"/>
        <v>205191335580.91</v>
      </c>
      <c r="R17" s="21">
        <v>6.9800000000000001E-2</v>
      </c>
      <c r="S17" s="22">
        <v>5630358964.25</v>
      </c>
      <c r="T17" s="15">
        <v>0</v>
      </c>
      <c r="U17" s="18">
        <v>0</v>
      </c>
      <c r="V17" s="21">
        <v>7.6899999999999996E-2</v>
      </c>
      <c r="W17" s="22">
        <v>23629881130.709999</v>
      </c>
      <c r="X17" s="12">
        <f>+(P17*Q17+R17*S17+T17*U17+V17*W17)/Y17</f>
        <v>9.4233975643939635E-2</v>
      </c>
      <c r="Y17" s="13">
        <f t="shared" si="3"/>
        <v>234451575675.87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9.8400000000000001E-2</v>
      </c>
      <c r="E18" s="25">
        <v>102512453.17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9.8400000000000001E-2</v>
      </c>
      <c r="Q18" s="13">
        <f t="shared" si="1"/>
        <v>102512453.17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9.8400000000000001E-2</v>
      </c>
      <c r="Y18" s="13">
        <f t="shared" si="3"/>
        <v>102512453.17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21">
        <v>8.5199999999999998E-2</v>
      </c>
      <c r="C20" s="22">
        <v>2436392417.3200002</v>
      </c>
      <c r="D20" s="21">
        <v>0</v>
      </c>
      <c r="E20" s="22">
        <v>0</v>
      </c>
      <c r="F20" s="21">
        <v>8.2900000000000001E-2</v>
      </c>
      <c r="G20" s="22">
        <v>2848897488.1700001</v>
      </c>
      <c r="H20" s="21">
        <v>0.1171</v>
      </c>
      <c r="I20" s="22">
        <v>43262568153.129997</v>
      </c>
      <c r="J20" s="21">
        <v>7.3599999999999999E-2</v>
      </c>
      <c r="K20" s="22">
        <v>3129012834.2800002</v>
      </c>
      <c r="L20" s="21">
        <v>7.0300000000000001E-2</v>
      </c>
      <c r="M20" s="22">
        <v>5087936767.8199997</v>
      </c>
      <c r="N20" s="21">
        <v>0.10829999999999999</v>
      </c>
      <c r="O20" s="22">
        <v>35595404564.550003</v>
      </c>
      <c r="P20" s="12">
        <f t="shared" si="0"/>
        <v>0.10776026105161871</v>
      </c>
      <c r="Q20" s="13">
        <f t="shared" si="1"/>
        <v>92360212225.269989</v>
      </c>
      <c r="R20" s="21">
        <v>0.1147</v>
      </c>
      <c r="S20" s="22">
        <v>641876922.03999996</v>
      </c>
      <c r="T20" s="21">
        <v>0.1061</v>
      </c>
      <c r="U20" s="22">
        <v>8302429381.3400002</v>
      </c>
      <c r="V20" s="21">
        <v>8.1500000000000003E-2</v>
      </c>
      <c r="W20" s="22">
        <v>271494714.18000001</v>
      </c>
      <c r="X20" s="12">
        <f t="shared" si="2"/>
        <v>0.10759822216662274</v>
      </c>
      <c r="Y20" s="13">
        <f t="shared" si="3"/>
        <v>101576013242.82997</v>
      </c>
    </row>
    <row r="21" spans="1:25" ht="30.6" x14ac:dyDescent="0.3">
      <c r="A21" s="2" t="s">
        <v>30</v>
      </c>
      <c r="B21" s="21">
        <v>8.8200000000000001E-2</v>
      </c>
      <c r="C21" s="22">
        <v>97147891.159999996</v>
      </c>
      <c r="D21" s="21">
        <v>8.8200000000000001E-2</v>
      </c>
      <c r="E21" s="22">
        <v>2101157619.55</v>
      </c>
      <c r="F21" s="21">
        <v>8.8200000000000001E-2</v>
      </c>
      <c r="G21" s="22">
        <v>36573768.07</v>
      </c>
      <c r="H21" s="21">
        <v>8.8200000000000001E-2</v>
      </c>
      <c r="I21" s="22">
        <v>3198217936.2399998</v>
      </c>
      <c r="J21" s="21">
        <v>8.8200000000000001E-2</v>
      </c>
      <c r="K21" s="22">
        <v>2976717871.5100002</v>
      </c>
      <c r="L21" s="15">
        <v>0</v>
      </c>
      <c r="M21" s="18">
        <v>0</v>
      </c>
      <c r="N21" s="21">
        <v>8.8200000000000001E-2</v>
      </c>
      <c r="O21" s="22">
        <v>1523741137.5599999</v>
      </c>
      <c r="P21" s="12">
        <f t="shared" si="0"/>
        <v>8.8199999999999987E-2</v>
      </c>
      <c r="Q21" s="13">
        <f t="shared" si="1"/>
        <v>9933556224.0900002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8.8199999999999987E-2</v>
      </c>
      <c r="Y21" s="13">
        <f t="shared" si="3"/>
        <v>9933556224.0900002</v>
      </c>
    </row>
    <row r="22" spans="1:25" ht="28.8" x14ac:dyDescent="0.3">
      <c r="A22" s="2" t="s">
        <v>31</v>
      </c>
      <c r="B22" s="21">
        <v>0.1179</v>
      </c>
      <c r="C22" s="22">
        <v>1886548519.46</v>
      </c>
      <c r="D22" s="21">
        <v>9.5500000000000002E-2</v>
      </c>
      <c r="E22" s="22">
        <v>26916638537.169998</v>
      </c>
      <c r="F22" s="21">
        <v>9.2499999999999999E-2</v>
      </c>
      <c r="G22" s="22">
        <v>45636219.399999999</v>
      </c>
      <c r="H22" s="21">
        <v>0.11169999999999999</v>
      </c>
      <c r="I22" s="22">
        <v>7124343762.6999998</v>
      </c>
      <c r="J22" s="21">
        <v>0.1152</v>
      </c>
      <c r="K22" s="22">
        <v>3849620912.02</v>
      </c>
      <c r="L22" s="15">
        <v>0</v>
      </c>
      <c r="M22" s="18">
        <v>0</v>
      </c>
      <c r="N22" s="21">
        <v>0.115</v>
      </c>
      <c r="O22" s="22">
        <v>3685948191.5300002</v>
      </c>
      <c r="P22" s="12">
        <f t="shared" si="0"/>
        <v>0.1025158247722219</v>
      </c>
      <c r="Q22" s="13">
        <f t="shared" si="1"/>
        <v>43508736142.279991</v>
      </c>
      <c r="R22" s="21">
        <v>5.0500000000000003E-2</v>
      </c>
      <c r="S22" s="22">
        <v>102601356.23999999</v>
      </c>
      <c r="T22" s="15">
        <v>0</v>
      </c>
      <c r="U22" s="18">
        <v>0</v>
      </c>
      <c r="V22" s="21">
        <v>0.1148</v>
      </c>
      <c r="W22" s="22">
        <v>4035545888</v>
      </c>
      <c r="X22" s="12">
        <f t="shared" si="2"/>
        <v>0.10344424769343388</v>
      </c>
      <c r="Y22" s="13">
        <f t="shared" si="3"/>
        <v>47646883386.519989</v>
      </c>
    </row>
    <row r="23" spans="1:25" ht="16.5" customHeight="1" x14ac:dyDescent="0.3">
      <c r="A23" s="1" t="s">
        <v>32</v>
      </c>
      <c r="B23" s="16">
        <f>+SUMPRODUCT(C10:C22,B10:B22)/C23</f>
        <v>7.4034646052508785E-2</v>
      </c>
      <c r="C23" s="5">
        <f>+SUM(C10:C22)</f>
        <v>24180068998.999996</v>
      </c>
      <c r="D23" s="16">
        <f>+SUMPRODUCT(E10:E22,D10:D22)/E23</f>
        <v>7.8295928580647919E-2</v>
      </c>
      <c r="E23" s="5">
        <f>+SUM(E10:E22)</f>
        <v>285776458972.28998</v>
      </c>
      <c r="F23" s="16">
        <f>+SUMPRODUCT(G10:G22,F10:F22)/G23</f>
        <v>7.4168177521255291E-2</v>
      </c>
      <c r="G23" s="5">
        <f>+SUM(G10:G22)</f>
        <v>12774064145.42</v>
      </c>
      <c r="H23" s="16">
        <f>+SUMPRODUCT(I10:I22,H10:H22)/I23</f>
        <v>8.3701046954839181E-2</v>
      </c>
      <c r="I23" s="5">
        <f>+SUM(I10:I22)</f>
        <v>409910181452.98999</v>
      </c>
      <c r="J23" s="16">
        <f>+SUMPRODUCT(K10:K22,J10:J22)/K23</f>
        <v>8.0364197398874418E-2</v>
      </c>
      <c r="K23" s="5">
        <f>+SUM(K10:K22)</f>
        <v>211520613064.09</v>
      </c>
      <c r="L23" s="16">
        <f>+SUMPRODUCT(M10:M22,L10:L22)/M23</f>
        <v>8.2149348159585314E-2</v>
      </c>
      <c r="M23" s="5">
        <f>+SUM(M10:M22)</f>
        <v>10682546264.539999</v>
      </c>
      <c r="N23" s="16">
        <f>+SUMPRODUCT(O10:O22,N10:N22)/O23</f>
        <v>8.142688848962909E-2</v>
      </c>
      <c r="O23" s="5">
        <f>+SUM(O10:O22)</f>
        <v>265439840985.26999</v>
      </c>
      <c r="P23" s="16">
        <f>+SUMPRODUCT(P10:P22,Q10:Q22)/Q23</f>
        <v>8.1057232291312412E-2</v>
      </c>
      <c r="Q23" s="5">
        <f>+SUM(Q10:Q22)</f>
        <v>1220283773883.6001</v>
      </c>
      <c r="R23" s="16">
        <f>+SUMPRODUCT(S10:S22,R10:R22)/S23</f>
        <v>6.9858911524439696E-2</v>
      </c>
      <c r="S23" s="5">
        <f>+SUM(S10:S22)</f>
        <v>22525226555.120003</v>
      </c>
      <c r="T23" s="16">
        <f>+SUMPRODUCT(U10:U22,T10:T22)/U23</f>
        <v>9.7856376661224515E-2</v>
      </c>
      <c r="U23" s="5">
        <f>+SUM(U10:U22)</f>
        <v>28908939011.650002</v>
      </c>
      <c r="V23" s="16">
        <f>+SUMPRODUCT(W10:W22,V10:V22)/W23</f>
        <v>7.2101674109626937E-2</v>
      </c>
      <c r="W23" s="5">
        <f>+SUM(W10:W22)</f>
        <v>90117851415.25</v>
      </c>
      <c r="X23" s="16">
        <f>+SUMPRODUCT(X10:X22,Y10:Y22)/Y23</f>
        <v>8.0635995797398441E-2</v>
      </c>
      <c r="Y23" s="5">
        <f>SUM(Y10:Y22)</f>
        <v>1361835790865.6204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  <c r="Y24" s="2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21E2F5-3BF4-4319-BFA2-E402435A0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86830-3206-4B3B-A522-6E995A42685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D1CB620A-2FBA-4F16-970F-F433924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Abril!Área_de_impresión</vt:lpstr>
      <vt:lpstr>Agosto!Área_de_impresión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Octubre!Área_de_impresión</vt:lpstr>
      <vt:lpstr>Septiembre!Área_de_impresión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2018-02-13T20:54:40Z</dcterms:created>
  <dcterms:modified xsi:type="dcterms:W3CDTF">2025-11-13T22:12:53Z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